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c/Desktop/DataScience/Pojects_ds/Analystics/"/>
    </mc:Choice>
  </mc:AlternateContent>
  <xr:revisionPtr revIDLastSave="0" documentId="13_ncr:1_{386641AD-76CC-364D-BAE9-A26617A48E09}" xr6:coauthVersionLast="47" xr6:coauthVersionMax="47" xr10:uidLastSave="{00000000-0000-0000-0000-000000000000}"/>
  <bookViews>
    <workbookView xWindow="0" yWindow="0" windowWidth="33600" windowHeight="21000" tabRatio="458" xr2:uid="{00000000-000D-0000-FFFF-FFFF00000000}"/>
  </bookViews>
  <sheets>
    <sheet name="Summary" sheetId="77" r:id="rId1"/>
    <sheet name="Pivot" sheetId="76" r:id="rId2"/>
    <sheet name="Volume_Data" sheetId="72" r:id="rId3"/>
    <sheet name="EXT0070122021 copy" sheetId="75" state="hidden" r:id="rId4"/>
    <sheet name="Geo_Data" sheetId="71" r:id="rId5"/>
    <sheet name="Sheet3 copy" sheetId="74" state="hidden" r:id="rId6"/>
  </sheets>
  <definedNames>
    <definedName name="_xlnm.Print_Area" localSheetId="0">Summary!$R$6</definedName>
  </definedNames>
  <calcPr calcId="191029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77" l="1"/>
  <c r="Q32" i="77" s="1"/>
  <c r="J32" i="77"/>
  <c r="M32" i="77"/>
  <c r="M50" i="77"/>
  <c r="K50" i="77"/>
  <c r="K47" i="77"/>
  <c r="K48" i="77"/>
  <c r="K49" i="77"/>
  <c r="K46" i="77"/>
  <c r="N46" i="77"/>
  <c r="J47" i="77"/>
  <c r="J48" i="77"/>
  <c r="J49" i="77"/>
  <c r="J46" i="77"/>
  <c r="J41" i="77"/>
  <c r="K41" i="77" s="1"/>
  <c r="K38" i="77"/>
  <c r="K39" i="77"/>
  <c r="K40" i="77"/>
  <c r="K37" i="77"/>
  <c r="K32" i="77"/>
  <c r="K29" i="77"/>
  <c r="K30" i="77"/>
  <c r="K31" i="77"/>
  <c r="K28" i="77"/>
  <c r="J38" i="77"/>
  <c r="J39" i="77"/>
  <c r="J40" i="77"/>
  <c r="J37" i="77"/>
  <c r="J29" i="77"/>
  <c r="J30" i="77"/>
  <c r="J31" i="77"/>
  <c r="J28" i="77"/>
  <c r="J50" i="77"/>
  <c r="M28" i="77"/>
  <c r="N28" i="77"/>
  <c r="P28" i="77"/>
  <c r="Q28" i="77"/>
  <c r="M29" i="77"/>
  <c r="N29" i="77"/>
  <c r="P29" i="77"/>
  <c r="Q29" i="77"/>
  <c r="M30" i="77"/>
  <c r="N30" i="77"/>
  <c r="P30" i="77"/>
  <c r="Q30" i="77"/>
  <c r="M31" i="77"/>
  <c r="N31" i="77"/>
  <c r="P31" i="77"/>
  <c r="Q31" i="77"/>
  <c r="N32" i="77"/>
  <c r="M37" i="77"/>
  <c r="N37" i="77"/>
  <c r="P37" i="77"/>
  <c r="Q37" i="77"/>
  <c r="M38" i="77"/>
  <c r="M41" i="77" s="1"/>
  <c r="N38" i="77"/>
  <c r="P38" i="77"/>
  <c r="Q38" i="77"/>
  <c r="M39" i="77"/>
  <c r="N39" i="77"/>
  <c r="P39" i="77"/>
  <c r="Q39" i="77"/>
  <c r="M40" i="77"/>
  <c r="N40" i="77"/>
  <c r="P40" i="77"/>
  <c r="Q40" i="77"/>
  <c r="N41" i="77"/>
  <c r="P41" i="77"/>
  <c r="Q41" i="77"/>
  <c r="M46" i="77"/>
  <c r="P46" i="77"/>
  <c r="Q46" i="77"/>
  <c r="M47" i="77"/>
  <c r="N47" i="77"/>
  <c r="P47" i="77"/>
  <c r="Q47" i="77"/>
  <c r="M48" i="77"/>
  <c r="N48" i="77"/>
  <c r="P48" i="77"/>
  <c r="Q48" i="77"/>
  <c r="M49" i="77"/>
  <c r="N49" i="77"/>
  <c r="P49" i="77"/>
  <c r="Q49" i="77"/>
  <c r="N50" i="77"/>
  <c r="P50" i="77"/>
  <c r="Q50" i="77"/>
  <c r="H38" i="77"/>
  <c r="H39" i="77"/>
  <c r="H40" i="77"/>
  <c r="G38" i="77"/>
  <c r="G47" i="77" s="1"/>
  <c r="G39" i="77"/>
  <c r="G48" i="77" s="1"/>
  <c r="G40" i="77"/>
  <c r="G49" i="77" s="1"/>
  <c r="F38" i="77"/>
  <c r="F47" i="77" s="1"/>
  <c r="F39" i="77"/>
  <c r="F48" i="77" s="1"/>
  <c r="F40" i="77"/>
  <c r="F49" i="77" s="1"/>
  <c r="E38" i="77"/>
  <c r="E39" i="77"/>
  <c r="E40" i="77"/>
  <c r="H37" i="77"/>
  <c r="G37" i="77"/>
  <c r="F37" i="77"/>
  <c r="E37" i="77"/>
  <c r="C37" i="77"/>
  <c r="C38" i="77"/>
  <c r="C39" i="77"/>
  <c r="C40" i="77"/>
  <c r="D38" i="77"/>
  <c r="D39" i="77"/>
  <c r="D40" i="77"/>
  <c r="D37" i="77"/>
  <c r="D28" i="77"/>
  <c r="D46" i="77" s="1"/>
  <c r="E28" i="77"/>
  <c r="E46" i="77" s="1"/>
  <c r="F28" i="77"/>
  <c r="F32" i="77" s="1"/>
  <c r="G28" i="77"/>
  <c r="G32" i="77" s="1"/>
  <c r="H28" i="77"/>
  <c r="H46" i="77" s="1"/>
  <c r="H29" i="77"/>
  <c r="H47" i="77" s="1"/>
  <c r="H30" i="77"/>
  <c r="H48" i="77" s="1"/>
  <c r="H31" i="77"/>
  <c r="E29" i="77"/>
  <c r="E47" i="77" s="1"/>
  <c r="E30" i="77"/>
  <c r="E48" i="77" s="1"/>
  <c r="E31" i="77"/>
  <c r="E49" i="77" s="1"/>
  <c r="D29" i="77"/>
  <c r="D47" i="77" s="1"/>
  <c r="D30" i="77"/>
  <c r="D48" i="77" s="1"/>
  <c r="D31" i="77"/>
  <c r="D49" i="77" s="1"/>
  <c r="C30" i="77"/>
  <c r="C48" i="77" s="1"/>
  <c r="C31" i="77"/>
  <c r="C49" i="77" s="1"/>
  <c r="C29" i="77"/>
  <c r="C47" i="77" s="1"/>
  <c r="C28" i="77"/>
  <c r="C46" i="77" s="1"/>
  <c r="J91" i="76"/>
  <c r="J92" i="76"/>
  <c r="K111" i="76"/>
  <c r="K113" i="76"/>
  <c r="J108" i="76"/>
  <c r="J109" i="76"/>
  <c r="J110" i="76"/>
  <c r="J112" i="76"/>
  <c r="J114" i="76"/>
  <c r="J115" i="76"/>
  <c r="J107" i="76"/>
  <c r="J106" i="76"/>
  <c r="J105" i="76"/>
  <c r="J61" i="76"/>
  <c r="J62" i="76"/>
  <c r="J82" i="76"/>
  <c r="J83" i="76"/>
  <c r="J90" i="76"/>
  <c r="J81" i="76"/>
  <c r="J60" i="76"/>
  <c r="K140" i="76"/>
  <c r="K141" i="76"/>
  <c r="K142" i="76"/>
  <c r="K143" i="76"/>
  <c r="K144" i="76"/>
  <c r="I140" i="76"/>
  <c r="I141" i="76"/>
  <c r="I142" i="76"/>
  <c r="I143" i="76"/>
  <c r="I144" i="76"/>
  <c r="H141" i="76"/>
  <c r="H142" i="76"/>
  <c r="H143" i="76"/>
  <c r="H144" i="76"/>
  <c r="H140" i="76"/>
  <c r="E128" i="76"/>
  <c r="E141" i="76" s="1"/>
  <c r="E129" i="76"/>
  <c r="E142" i="76" s="1"/>
  <c r="E130" i="76"/>
  <c r="E143" i="76" s="1"/>
  <c r="D128" i="76"/>
  <c r="D141" i="76" s="1"/>
  <c r="D129" i="76"/>
  <c r="D142" i="76" s="1"/>
  <c r="D130" i="76"/>
  <c r="D143" i="76" s="1"/>
  <c r="C128" i="76"/>
  <c r="C141" i="76" s="1"/>
  <c r="C129" i="76"/>
  <c r="C142" i="76" s="1"/>
  <c r="C130" i="76"/>
  <c r="C143" i="76" s="1"/>
  <c r="D127" i="76"/>
  <c r="D140" i="76" s="1"/>
  <c r="E127" i="76"/>
  <c r="E140" i="76" s="1"/>
  <c r="F127" i="76"/>
  <c r="F140" i="76" s="1"/>
  <c r="H127" i="76"/>
  <c r="I127" i="76"/>
  <c r="F128" i="76"/>
  <c r="F141" i="76" s="1"/>
  <c r="H128" i="76"/>
  <c r="I128" i="76"/>
  <c r="K128" i="76" s="1"/>
  <c r="F129" i="76"/>
  <c r="F142" i="76" s="1"/>
  <c r="H129" i="76"/>
  <c r="I129" i="76"/>
  <c r="F130" i="76"/>
  <c r="F143" i="76" s="1"/>
  <c r="H130" i="76"/>
  <c r="I130" i="76"/>
  <c r="C127" i="76"/>
  <c r="C140" i="76" s="1"/>
  <c r="L46" i="76"/>
  <c r="Q46" i="76" s="1"/>
  <c r="S46" i="76" s="1"/>
  <c r="T46" i="76" s="1"/>
  <c r="O43" i="76"/>
  <c r="O44" i="76"/>
  <c r="O45" i="76"/>
  <c r="O46" i="76"/>
  <c r="O42" i="76"/>
  <c r="N43" i="76"/>
  <c r="N44" i="76"/>
  <c r="N45" i="76"/>
  <c r="N46" i="76"/>
  <c r="N42" i="76"/>
  <c r="K46" i="76"/>
  <c r="L43" i="76"/>
  <c r="Q43" i="76" s="1"/>
  <c r="S43" i="76" s="1"/>
  <c r="L44" i="76"/>
  <c r="Q44" i="76" s="1"/>
  <c r="S44" i="76" s="1"/>
  <c r="L45" i="76"/>
  <c r="Q45" i="76" s="1"/>
  <c r="S45" i="76" s="1"/>
  <c r="K43" i="76"/>
  <c r="K44" i="76"/>
  <c r="K45" i="76"/>
  <c r="L42" i="76"/>
  <c r="Q42" i="76" s="1"/>
  <c r="S42" i="76" s="1"/>
  <c r="K42" i="76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F50" i="77" l="1"/>
  <c r="F46" i="77"/>
  <c r="G46" i="77"/>
  <c r="H49" i="77"/>
  <c r="H41" i="77"/>
  <c r="F7" i="77" s="1"/>
  <c r="F41" i="77"/>
  <c r="E41" i="77"/>
  <c r="D41" i="77"/>
  <c r="F9" i="77" s="1"/>
  <c r="G9" i="77" s="1"/>
  <c r="C41" i="77"/>
  <c r="G41" i="77"/>
  <c r="G50" i="77" s="1"/>
  <c r="E32" i="77"/>
  <c r="D32" i="77"/>
  <c r="C32" i="77"/>
  <c r="H32" i="77"/>
  <c r="L114" i="76"/>
  <c r="H131" i="76"/>
  <c r="K129" i="76"/>
  <c r="E131" i="76"/>
  <c r="E144" i="76" s="1"/>
  <c r="K127" i="76"/>
  <c r="I131" i="76"/>
  <c r="F131" i="76"/>
  <c r="F144" i="76" s="1"/>
  <c r="C131" i="76"/>
  <c r="C144" i="76" s="1"/>
  <c r="K130" i="76"/>
  <c r="D131" i="76"/>
  <c r="D144" i="76" s="1"/>
  <c r="T45" i="76"/>
  <c r="R42" i="76"/>
  <c r="T44" i="76"/>
  <c r="R46" i="76"/>
  <c r="T43" i="76"/>
  <c r="R45" i="76"/>
  <c r="R44" i="76"/>
  <c r="R43" i="76"/>
  <c r="T42" i="76"/>
  <c r="H2" i="71"/>
  <c r="H3" i="71"/>
  <c r="H4" i="71"/>
  <c r="H5" i="71"/>
  <c r="D50" i="77" l="1"/>
  <c r="B9" i="77"/>
  <c r="H50" i="77"/>
  <c r="B7" i="77"/>
  <c r="C9" i="77" s="1"/>
  <c r="E50" i="77"/>
  <c r="C50" i="77"/>
  <c r="K131" i="76"/>
  <c r="H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<sst xmlns="http://schemas.openxmlformats.org/spreadsheetml/2006/main" count="6047" uniqueCount="970">
  <si>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</si>
  <si>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</si>
  <si>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</si>
  <si>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</si>
  <si>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</si>
  <si>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</si>
  <si>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</si>
  <si>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</si>
  <si>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</si>
  <si>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</si>
  <si>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</si>
  <si>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</si>
  <si>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</si>
  <si>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</si>
  <si>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</si>
  <si>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</si>
  <si>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</si>
  <si>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</si>
  <si>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</si>
  <si>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</si>
  <si>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</si>
  <si>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</si>
  <si>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</si>
  <si>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</si>
  <si>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</si>
  <si>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</si>
  <si>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</si>
  <si>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</si>
  <si>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</si>
  <si>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</si>
  <si>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</si>
  <si>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</si>
  <si>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</si>
  <si>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</si>
  <si>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</si>
  <si>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</si>
  <si>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</si>
  <si>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</si>
  <si>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</si>
  <si>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</si>
  <si>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</si>
  <si>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</si>
  <si>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</si>
  <si>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</si>
  <si>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</si>
  <si>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</si>
  <si>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</si>
  <si>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</si>
  <si>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</si>
  <si>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</si>
  <si>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</si>
  <si>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</si>
  <si>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</si>
  <si>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</si>
  <si>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</si>
  <si>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</si>
  <si>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</si>
  <si>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</si>
  <si>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</si>
  <si>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</si>
  <si>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</si>
  <si>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</si>
  <si>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</si>
  <si>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</si>
  <si>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</si>
  <si>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</si>
  <si>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</si>
  <si>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</si>
  <si>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</si>
  <si>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</si>
  <si>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</si>
  <si>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</si>
  <si>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</si>
  <si>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</si>
  <si>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</si>
  <si>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</si>
  <si>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</si>
  <si>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</si>
  <si>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</si>
  <si>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</si>
  <si>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</si>
  <si>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</si>
  <si>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</si>
  <si>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</si>
  <si>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</si>
  <si>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</si>
  <si>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</si>
  <si>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</si>
  <si>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</si>
  <si>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</si>
  <si>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</si>
  <si>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</si>
  <si>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</si>
  <si>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</si>
  <si>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</si>
  <si>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</si>
  <si>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</si>
  <si>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</si>
  <si>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</si>
  <si>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</si>
  <si>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</si>
  <si>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</si>
  <si>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</si>
  <si>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</si>
  <si>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</si>
  <si>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</si>
  <si>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</si>
  <si>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</si>
  <si>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</si>
  <si>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</si>
  <si>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</si>
  <si>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</si>
  <si>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</si>
  <si>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</si>
  <si>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</si>
  <si>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</si>
  <si>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</si>
  <si>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</si>
  <si>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</si>
  <si>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</si>
  <si>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</si>
  <si>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</si>
  <si>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</si>
  <si>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</si>
  <si>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</si>
  <si>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</si>
  <si>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</si>
  <si>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</si>
  <si>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</si>
  <si>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</si>
  <si>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</si>
  <si>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</si>
  <si>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</si>
  <si>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</si>
  <si>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</si>
  <si>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</si>
  <si>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</si>
  <si>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</si>
  <si>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</si>
  <si>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</si>
  <si>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</si>
  <si>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</si>
  <si>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</si>
  <si>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</si>
  <si>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</si>
  <si>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</si>
  <si>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</si>
  <si>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</si>
  <si>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</si>
  <si>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</si>
  <si>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</si>
  <si>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</si>
  <si>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</si>
  <si>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</si>
  <si>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</si>
  <si>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</si>
  <si>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</si>
  <si>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</si>
  <si>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</si>
  <si>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</si>
  <si>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</si>
  <si>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</si>
  <si>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</si>
  <si>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</si>
  <si>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</si>
  <si>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</si>
  <si>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</si>
  <si>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</si>
  <si>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</si>
  <si>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</si>
  <si>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</si>
  <si>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</si>
  <si>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</si>
  <si>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</si>
  <si>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</si>
  <si>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</si>
  <si>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</si>
  <si>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</si>
  <si>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</si>
  <si>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</si>
  <si>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</si>
  <si>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</si>
  <si>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</si>
  <si>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</si>
  <si>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</si>
  <si>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</si>
  <si>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</si>
  <si>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</si>
  <si>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</si>
  <si>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</si>
  <si>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</si>
  <si>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</si>
  <si>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</si>
  <si>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</si>
  <si>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</si>
  <si>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</si>
  <si>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</si>
  <si>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</si>
  <si>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</si>
  <si>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</si>
  <si>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</si>
  <si>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</si>
  <si>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</si>
  <si>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</si>
  <si>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</si>
  <si>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</si>
  <si>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</si>
  <si>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</si>
  <si>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</si>
  <si>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</si>
  <si>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</si>
  <si>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</si>
  <si>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</si>
  <si>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</si>
  <si>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</si>
  <si>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</si>
  <si>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</si>
  <si>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</si>
  <si>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</si>
  <si>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</si>
  <si>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</si>
  <si>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</si>
  <si>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</si>
  <si>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</si>
  <si>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</si>
  <si>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</si>
  <si>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</si>
  <si>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</si>
  <si>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</si>
  <si>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</si>
  <si>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</si>
  <si>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</si>
  <si>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</si>
  <si>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</si>
  <si>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</si>
  <si>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</si>
  <si>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</si>
  <si>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</si>
  <si>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</si>
  <si>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</si>
  <si>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</si>
  <si>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</si>
  <si>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</si>
  <si>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</si>
  <si>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</si>
  <si>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</si>
  <si>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</si>
  <si>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</si>
  <si>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</si>
  <si>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</si>
  <si>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</si>
  <si>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</si>
  <si>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</si>
  <si>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</si>
  <si>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</si>
  <si>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</si>
  <si>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</si>
  <si>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</si>
  <si>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</si>
  <si>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</si>
  <si>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</si>
  <si>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</si>
  <si>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</si>
  <si>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</si>
  <si>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</si>
  <si>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</si>
  <si>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</si>
  <si>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</si>
  <si>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</si>
  <si>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</si>
  <si>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</si>
  <si>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</si>
  <si>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</si>
  <si>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</si>
  <si>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</si>
  <si>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</si>
  <si>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</si>
  <si>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</si>
  <si>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</si>
  <si>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</si>
  <si>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</si>
  <si>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</si>
  <si>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</si>
  <si>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</si>
  <si>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</si>
  <si>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</si>
  <si>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</si>
  <si>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</si>
  <si>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</si>
  <si>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</si>
  <si>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</si>
  <si>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</si>
  <si>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</si>
  <si>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</si>
  <si>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</si>
  <si>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</si>
  <si>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</si>
  <si>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</si>
  <si>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</si>
  <si>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</si>
  <si>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</si>
  <si>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</si>
  <si>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</si>
  <si>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</si>
  <si>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</si>
  <si>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</si>
  <si>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</si>
  <si>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</si>
  <si>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</si>
  <si>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</si>
  <si>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</si>
  <si>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</si>
  <si>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</si>
  <si>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</si>
  <si>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</si>
  <si>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</si>
  <si>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</si>
  <si>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</si>
  <si>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</si>
  <si>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</si>
  <si>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</si>
  <si>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</si>
  <si>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</si>
  <si>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</si>
  <si>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</si>
  <si>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</si>
  <si>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</si>
  <si>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</si>
  <si>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</si>
  <si>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</si>
  <si>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</si>
  <si>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</si>
  <si>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</si>
  <si>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</si>
  <si>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</si>
  <si>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</si>
  <si>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</si>
  <si>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</si>
  <si>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</si>
  <si>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</si>
  <si>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</si>
  <si>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</si>
  <si>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</si>
  <si>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</si>
  <si>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</si>
  <si>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</si>
  <si>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</si>
  <si>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</si>
  <si>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</si>
  <si>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</si>
  <si>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</si>
  <si>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</si>
  <si>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</si>
  <si>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</si>
  <si>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</si>
  <si>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</si>
  <si>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</si>
  <si>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</si>
  <si>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</si>
  <si>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</si>
  <si>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</si>
  <si>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</si>
  <si>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</si>
  <si>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</si>
  <si>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</si>
  <si>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</si>
  <si>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</si>
  <si>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</si>
  <si>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</si>
  <si>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</si>
  <si>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</si>
  <si>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</si>
  <si>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</si>
  <si>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</si>
  <si>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</si>
  <si>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</si>
  <si>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</si>
  <si>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</si>
  <si>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</si>
  <si>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</si>
  <si>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</si>
  <si>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</si>
  <si>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</si>
  <si>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</si>
  <si>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</si>
  <si>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</si>
  <si>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</si>
  <si>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</si>
  <si>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</si>
  <si>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</si>
  <si>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</si>
  <si>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</si>
  <si>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</si>
  <si>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</si>
  <si>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</si>
  <si>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</si>
  <si>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</si>
  <si>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</si>
  <si>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</si>
  <si>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</si>
  <si>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</si>
  <si>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</si>
  <si>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</si>
  <si>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</si>
  <si>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</si>
  <si>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</si>
  <si>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</si>
  <si>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</si>
  <si>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</si>
  <si>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</si>
  <si>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</si>
  <si>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</si>
  <si>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</si>
  <si>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</si>
  <si>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</si>
  <si>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</si>
  <si>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</si>
  <si>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</si>
  <si>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</si>
  <si>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</si>
  <si>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</si>
  <si>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</si>
  <si>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</si>
  <si>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</si>
  <si>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</si>
  <si>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</si>
  <si>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</si>
  <si>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</si>
  <si>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</si>
  <si>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</si>
  <si>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</si>
  <si>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</si>
  <si>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</si>
  <si>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</si>
  <si>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</si>
  <si>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</si>
  <si>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</si>
  <si>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</si>
  <si>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</si>
  <si>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</si>
  <si>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</si>
  <si>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</si>
  <si>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</si>
  <si>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</si>
  <si>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</si>
  <si>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</si>
  <si>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</si>
  <si>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</si>
  <si>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</si>
  <si>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</si>
  <si>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</si>
  <si>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</si>
  <si>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</si>
  <si>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</si>
  <si>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</si>
  <si>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</si>
  <si>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</si>
  <si>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</si>
  <si>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</si>
  <si>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</si>
  <si>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</si>
  <si>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</si>
  <si>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</si>
  <si>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</si>
  <si>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</si>
  <si>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</si>
  <si>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</si>
  <si>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</si>
  <si>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</si>
  <si>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</si>
  <si>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</si>
  <si>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</si>
  <si>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</si>
  <si>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</si>
  <si>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</si>
  <si>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</si>
  <si>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</si>
  <si>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</si>
  <si>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</si>
  <si>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</si>
  <si>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</si>
  <si>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</si>
  <si>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</si>
  <si>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</si>
  <si>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</si>
  <si>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</si>
  <si>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</si>
  <si>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</si>
  <si>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</si>
  <si>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</si>
  <si>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</si>
  <si>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</si>
  <si>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</si>
  <si>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</si>
  <si>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</si>
  <si>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</si>
  <si>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</si>
  <si>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</si>
  <si>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</si>
  <si>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</si>
  <si>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</si>
  <si>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</si>
  <si>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</si>
  <si>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</si>
  <si>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</si>
  <si>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</si>
  <si>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</si>
  <si>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</si>
  <si>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</si>
  <si>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</si>
  <si>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</si>
  <si>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</si>
  <si>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</si>
  <si>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</si>
  <si>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</si>
  <si>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</si>
  <si>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</si>
  <si>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</si>
  <si>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</si>
  <si>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</si>
  <si>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</si>
  <si>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</si>
  <si>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</si>
  <si>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</si>
  <si>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</si>
  <si>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</si>
  <si>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</si>
  <si>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</si>
  <si>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</si>
  <si>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</si>
  <si>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</si>
  <si>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</si>
  <si>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</si>
  <si>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</si>
  <si>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</si>
  <si>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</si>
  <si>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</si>
  <si>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</si>
  <si>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</si>
  <si>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</si>
  <si>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</si>
  <si>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</si>
  <si>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</si>
  <si>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</si>
  <si>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</si>
  <si>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</si>
  <si>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</si>
  <si>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</si>
  <si>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</si>
  <si>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</si>
  <si>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</si>
  <si>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</si>
  <si>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</si>
  <si>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</si>
  <si>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</si>
  <si>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</si>
  <si>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</si>
  <si>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</si>
  <si>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</si>
  <si>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</si>
  <si>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</si>
  <si>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</si>
  <si>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</si>
  <si>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</si>
  <si>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</si>
  <si>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</si>
  <si>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</si>
  <si>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</si>
  <si>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</si>
  <si>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</si>
  <si>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</si>
  <si>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</si>
  <si>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</si>
  <si>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</si>
  <si>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</si>
  <si>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</si>
  <si>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</si>
  <si>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</si>
  <si>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</si>
  <si>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</si>
  <si>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</si>
  <si>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</si>
  <si>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</si>
  <si>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</si>
  <si>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</si>
  <si>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</si>
  <si>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</si>
  <si>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</si>
  <si>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</si>
  <si>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</si>
  <si>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</si>
  <si>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</si>
  <si>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</si>
  <si>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</si>
  <si>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</si>
  <si>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</si>
  <si>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</si>
  <si>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</si>
  <si>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</si>
  <si>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</si>
  <si>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</si>
  <si>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</si>
  <si>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</si>
  <si>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</si>
  <si>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</si>
  <si>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</si>
  <si>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</si>
  <si>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</si>
  <si>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</si>
  <si>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</si>
  <si>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</si>
  <si>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</si>
  <si>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</si>
  <si>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</si>
  <si>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</si>
  <si>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</si>
  <si>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</si>
  <si>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</si>
  <si>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</si>
  <si>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</si>
  <si>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</si>
  <si>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</si>
  <si>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</si>
  <si>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</si>
  <si>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</si>
  <si>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</si>
  <si>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</si>
  <si>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</si>
  <si>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</si>
  <si>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</si>
  <si>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</si>
  <si>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</si>
  <si>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</si>
  <si>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</si>
  <si>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</si>
  <si>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</si>
  <si>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</si>
  <si>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</si>
  <si>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</si>
  <si>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</si>
  <si>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</si>
  <si>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</si>
  <si>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</si>
  <si>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</si>
  <si>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</si>
  <si>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</si>
  <si>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</si>
  <si>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</si>
  <si>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</si>
  <si>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</si>
  <si>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</si>
  <si>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</si>
  <si>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</si>
  <si>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</si>
  <si>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</si>
  <si>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</si>
  <si>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</si>
  <si>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</si>
  <si>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</si>
  <si>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</si>
  <si>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</si>
  <si>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</si>
  <si>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</si>
  <si>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</si>
  <si>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</si>
  <si>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</si>
  <si>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</si>
  <si>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</si>
  <si>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</si>
  <si>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</si>
  <si>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</si>
  <si>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</si>
  <si>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</si>
  <si>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</si>
  <si>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</si>
  <si>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</si>
  <si>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</si>
  <si>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</si>
  <si>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</si>
  <si>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</si>
  <si>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</si>
  <si>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</si>
  <si>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</si>
  <si>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</si>
  <si>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</si>
  <si>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</si>
  <si>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</si>
  <si>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</si>
  <si>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</si>
  <si>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</si>
  <si>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</si>
  <si>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</si>
  <si>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</si>
  <si>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</si>
  <si>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</si>
  <si>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</si>
  <si>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</si>
  <si>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</si>
  <si>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</si>
  <si>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</si>
  <si>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</si>
  <si>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</si>
  <si>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</si>
  <si>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</si>
  <si>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</si>
  <si>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</si>
  <si>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</si>
  <si>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</si>
  <si>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</si>
  <si>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</si>
  <si>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</si>
  <si>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</si>
  <si>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</si>
  <si>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</si>
  <si>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</si>
  <si>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</si>
  <si>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</si>
  <si>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</si>
  <si>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</si>
  <si>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</si>
  <si>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</si>
  <si>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</si>
  <si>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</si>
  <si>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</si>
  <si>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</si>
  <si>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</si>
  <si>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</si>
  <si>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</si>
  <si>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</si>
  <si>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</si>
  <si>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</si>
  <si>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</si>
  <si>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</si>
  <si>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</si>
  <si>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</si>
  <si>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</si>
  <si>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</si>
  <si>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</si>
  <si>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</si>
  <si>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</si>
  <si>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</si>
  <si>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</si>
  <si>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</si>
  <si>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</si>
  <si>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</si>
  <si>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</si>
  <si>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</si>
  <si>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</si>
  <si>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</si>
  <si>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</si>
  <si>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</si>
  <si>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</si>
  <si>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</si>
  <si>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</si>
  <si>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</si>
  <si>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</si>
  <si>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</si>
  <si>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</si>
  <si>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</si>
  <si>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</si>
  <si>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</si>
  <si>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</si>
  <si>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</si>
  <si>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</si>
  <si>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</si>
  <si>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</si>
  <si>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</si>
  <si>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</si>
  <si>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</si>
  <si>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</si>
  <si>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</si>
  <si>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</si>
  <si>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</si>
  <si>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</si>
  <si>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</si>
  <si>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</si>
  <si>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</si>
  <si>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</si>
  <si>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</si>
  <si>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</si>
  <si>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</si>
  <si>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</si>
  <si>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</si>
  <si>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</si>
  <si>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</si>
  <si>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</si>
  <si>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</si>
  <si>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</si>
  <si>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</si>
  <si>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</si>
  <si>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</si>
  <si>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</si>
  <si>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</si>
  <si>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</si>
  <si>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</si>
  <si>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</si>
  <si>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</si>
  <si>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</si>
  <si>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</si>
  <si>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</si>
  <si>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</si>
  <si>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</si>
  <si>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</si>
  <si>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</si>
  <si>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</si>
  <si>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</si>
  <si>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</si>
  <si>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</si>
  <si>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</si>
  <si>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</si>
  <si>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</si>
  <si>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</si>
  <si>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</si>
  <si>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</si>
  <si>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</si>
  <si>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</si>
  <si>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</si>
  <si>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</si>
  <si>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</si>
  <si>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</si>
  <si>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</si>
  <si>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</si>
  <si>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</si>
  <si>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</si>
  <si>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</si>
  <si>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</si>
  <si>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</si>
  <si>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</si>
  <si>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</si>
  <si>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</si>
  <si>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</si>
  <si>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</si>
  <si>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</si>
  <si>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</si>
  <si>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</si>
  <si>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</si>
  <si>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</si>
  <si>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</si>
  <si>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</si>
  <si>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</si>
  <si>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</si>
  <si>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</si>
  <si>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</si>
  <si>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</si>
  <si>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</si>
  <si>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</si>
  <si>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</si>
  <si>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</si>
  <si>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</si>
  <si>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</si>
  <si>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</si>
  <si>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</si>
  <si>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</si>
  <si>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</si>
  <si>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</si>
  <si>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</si>
  <si>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</si>
  <si>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</si>
  <si>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</si>
  <si>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</si>
  <si>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</si>
  <si>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</si>
  <si>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</si>
  <si>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</si>
  <si>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</si>
  <si>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</si>
  <si>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</si>
  <si>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</si>
  <si>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</si>
  <si>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</si>
  <si>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</si>
  <si>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</si>
  <si>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</si>
  <si>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</si>
  <si>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</si>
  <si>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</si>
  <si>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</si>
  <si>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</si>
  <si>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</si>
  <si>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</si>
  <si>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</si>
  <si>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</si>
  <si>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</si>
  <si>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</si>
  <si>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</si>
  <si>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</si>
  <si>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</si>
  <si>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</si>
  <si>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</si>
  <si>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</si>
  <si>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</si>
  <si>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</si>
  <si>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</si>
  <si>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</si>
  <si>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</si>
  <si>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</si>
  <si>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</si>
  <si>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NAM</t>
  </si>
  <si>
    <t>EMEA</t>
  </si>
  <si>
    <t>GEO NAME</t>
  </si>
  <si>
    <t>LATAM</t>
  </si>
  <si>
    <t>APAC</t>
  </si>
  <si>
    <t>CLID1</t>
  </si>
  <si>
    <t>Volume</t>
  </si>
  <si>
    <t>using_xlookup_regioni_id</t>
  </si>
  <si>
    <t>Region Name</t>
  </si>
  <si>
    <t>Quarter</t>
  </si>
  <si>
    <t>Q1 2020</t>
  </si>
  <si>
    <t>Q2 2020</t>
  </si>
  <si>
    <t>Q3 2020</t>
  </si>
  <si>
    <t>Q4 2020</t>
  </si>
  <si>
    <t>Q2 2021</t>
  </si>
  <si>
    <t>Q1 2021</t>
  </si>
  <si>
    <t>Region</t>
  </si>
  <si>
    <t>Row Labels</t>
  </si>
  <si>
    <t>Grand Total</t>
  </si>
  <si>
    <t>Sum of Vol</t>
  </si>
  <si>
    <t>Column Labels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</si>
  <si>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</si>
  <si>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</si>
  <si>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</si>
  <si>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</si>
  <si>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</si>
  <si>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</si>
  <si>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</si>
  <si>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</si>
  <si>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</si>
  <si>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</si>
  <si>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</si>
  <si>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</si>
  <si>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</si>
  <si>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</si>
  <si>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</si>
  <si>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</si>
  <si>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</si>
  <si>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</si>
  <si>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There is some kind of seasonlity that we can see here. Since all the lines are showing the same trend.</t>
  </si>
  <si>
    <t>Q1 YoY</t>
  </si>
  <si>
    <t>#</t>
  </si>
  <si>
    <t>%</t>
  </si>
  <si>
    <t>Q2 YoY</t>
  </si>
  <si>
    <t>% growth</t>
  </si>
  <si>
    <t>Total</t>
  </si>
  <si>
    <t>growth % should be same throughtout the year ahead. For forcasting</t>
  </si>
  <si>
    <t>off_by_contribution</t>
  </si>
  <si>
    <t>off_by(variance)</t>
  </si>
  <si>
    <t>Q2 Forcast</t>
  </si>
  <si>
    <t>Q2 Forcasted %</t>
  </si>
  <si>
    <t>Years</t>
  </si>
  <si>
    <t>Quarters</t>
  </si>
  <si>
    <t>NAM Total</t>
  </si>
  <si>
    <t>EMEA Total</t>
  </si>
  <si>
    <t>APAC Total</t>
  </si>
  <si>
    <t>LATAM Total</t>
  </si>
  <si>
    <t>Calculating the active clients</t>
  </si>
  <si>
    <t>Volume per cust</t>
  </si>
  <si>
    <t>VOLUME FOR latnam in q2(2021) was higher yet they sucked.irrespective of loosing cust</t>
  </si>
  <si>
    <t>2 customers who left drove our 50% of the vaiance. Taking about 7k volume away</t>
  </si>
  <si>
    <t>no increase from this customers side</t>
  </si>
  <si>
    <t>Q2 2021 XYZ Inc. Overview</t>
  </si>
  <si>
    <t>Prior Year</t>
  </si>
  <si>
    <t>% Change</t>
  </si>
  <si>
    <t>Customers</t>
  </si>
  <si>
    <t>YoY</t>
  </si>
  <si>
    <t>Average Volume / Customer</t>
  </si>
  <si>
    <t xml:space="preserve">  All date as of 06/30/2021</t>
  </si>
  <si>
    <t>Key Notes:</t>
  </si>
  <si>
    <t xml:space="preserve">Q2 YoY growth slowed from Q1 growth of 4% down to 2.7%,or (~13k) in volume, primarily driven by:  </t>
  </si>
  <si>
    <t xml:space="preserve"> 1. (7K) volume, or 55%of the total decline from the loss of two customers in LATNAM, driving overall growth for the region downfrom 9% in Q1 to flat in Q2 YoY.</t>
  </si>
  <si>
    <t xml:space="preserve"> 2. NAM client onboarding in Q2 2020 anniversaried in Q2 2021, slowing percieved growth and amplifying Q1growth by ~5k units, or 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</si>
</sst>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F400]h:mm:ss\ AM/PM"/>
    <numFmt numFmtId="165" formatCode="_(* #,##0_);_(* \(#,##0\);_(* &quot;-&quot;??_);_(@_)"/>
    <numFmt numFmtId="166" formatCode="[$-809]dd\ mmmm\ yyyy;@"/>
    <numFmt numFmtId="167" formatCode="[$-F800]dddd\,\ mmmm\ dd\,\ yyyy"/>
    <numFmt numFmtId="168" formatCode="yyyy\-mm\-dd;@"/>
    <numFmt numFmtId="169" formatCode="0.0%"/>
    <numFmt numFmtId="170" formatCode="0,&quot;k&quot;"/>
    <numFmt numFmtId="171" formatCode="0.0%;\(0.0%\)"/>
  </numFmts>
  <fonts count="2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20"/>
      <color theme="0"/>
      <name val="Arial"/>
      <family val="2"/>
    </font>
    <font>
      <b/>
      <sz val="28"/>
      <color theme="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b/>
      <sz val="4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1" fillId="0" borderId="0" xfId="0" applyFont="1">
      <alignment wrapText="1"/>
    </xf>
    <xf numFmtId="0" fontId="1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/>
    <xf numFmtId="14" fontId="4" fillId="3" borderId="2" xfId="0" applyNumberFormat="1" applyFont="1" applyFill="1" applyBorder="1" applyAlignment="1"/>
    <xf numFmtId="14" fontId="4" fillId="4" borderId="2" xfId="0" applyNumberFormat="1" applyFont="1" applyFill="1" applyBorder="1" applyAlignment="1"/>
    <xf numFmtId="14" fontId="5" fillId="3" borderId="2" xfId="0" applyNumberFormat="1" applyFont="1" applyFill="1" applyBorder="1" applyAlignment="1"/>
    <xf numFmtId="14" fontId="5" fillId="4" borderId="2" xfId="0" applyNumberFormat="1" applyFont="1" applyFill="1" applyBorder="1" applyAlignment="1"/>
    <xf numFmtId="14" fontId="4" fillId="3" borderId="3" xfId="0" applyNumberFormat="1" applyFont="1" applyFill="1" applyBorder="1" applyAlignment="1"/>
    <xf numFmtId="164" fontId="0" fillId="0" borderId="0" xfId="0" applyNumberFormat="1" applyAlignment="1"/>
    <xf numFmtId="165" fontId="6" fillId="0" borderId="0" xfId="2" applyNumberFormat="1" applyFont="1" applyAlignment="1"/>
    <xf numFmtId="165" fontId="0" fillId="0" borderId="0" xfId="2" applyNumberFormat="1" applyFont="1" applyAlignment="1"/>
    <xf numFmtId="0" fontId="6" fillId="0" borderId="0" xfId="0" applyFont="1" applyAlignment="1"/>
    <xf numFmtId="0" fontId="0" fillId="0" borderId="4" xfId="0" applyBorder="1" applyAlignment="1"/>
    <xf numFmtId="0" fontId="1" fillId="0" borderId="5" xfId="0" applyFont="1" applyBorder="1" applyAlignment="1"/>
    <xf numFmtId="0" fontId="0" fillId="5" borderId="6" xfId="0" applyFill="1" applyBorder="1" applyAlignment="1"/>
    <xf numFmtId="0" fontId="1" fillId="5" borderId="7" xfId="0" applyFont="1" applyFill="1" applyBorder="1" applyAlignment="1"/>
    <xf numFmtId="0" fontId="0" fillId="0" borderId="8" xfId="0" applyBorder="1" applyAlignment="1"/>
    <xf numFmtId="0" fontId="1" fillId="0" borderId="9" xfId="0" applyFont="1" applyBorder="1" applyAlignment="1"/>
    <xf numFmtId="0" fontId="1" fillId="5" borderId="10" xfId="0" applyFont="1" applyFill="1" applyBorder="1" applyAlignment="1"/>
    <xf numFmtId="165" fontId="0" fillId="0" borderId="0" xfId="0" applyNumberFormat="1" applyAlignment="1"/>
    <xf numFmtId="165" fontId="0" fillId="0" borderId="0" xfId="2" applyNumberFormat="1" applyFont="1" applyBorder="1" applyAlignment="1"/>
    <xf numFmtId="164" fontId="0" fillId="0" borderId="0" xfId="0" applyNumberFormat="1">
      <alignment wrapText="1"/>
    </xf>
    <xf numFmtId="166" fontId="0" fillId="0" borderId="0" xfId="0" applyNumberFormat="1" applyAlignment="1"/>
    <xf numFmtId="167" fontId="1" fillId="0" borderId="0" xfId="0" applyNumberFormat="1" applyFont="1">
      <alignment wrapText="1"/>
    </xf>
    <xf numFmtId="168" fontId="6" fillId="0" borderId="0" xfId="0" applyNumberFormat="1" applyFont="1" applyAlignment="1"/>
    <xf numFmtId="168" fontId="0" fillId="0" borderId="0" xfId="0" applyNumberFormat="1" applyAlignment="1"/>
    <xf numFmtId="1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0" fontId="0" fillId="0" borderId="0" xfId="0" applyAlignment="1">
      <alignment horizontal="left" indent="1"/>
    </xf>
    <xf numFmtId="168" fontId="0" fillId="0" borderId="0" xfId="0" applyNumberFormat="1" applyAlignment="1">
      <alignment horizontal="left" indent="2"/>
    </xf>
    <xf numFmtId="169" fontId="0" fillId="0" borderId="0" xfId="3" applyNumberFormat="1" applyFont="1" applyAlignment="1"/>
    <xf numFmtId="169" fontId="0" fillId="6" borderId="0" xfId="3" applyNumberFormat="1" applyFont="1" applyFill="1" applyAlignment="1"/>
    <xf numFmtId="0" fontId="0" fillId="0" borderId="11" xfId="0" applyBorder="1" applyAlignment="1"/>
    <xf numFmtId="165" fontId="0" fillId="0" borderId="11" xfId="2" applyNumberFormat="1" applyFont="1" applyBorder="1" applyAlignment="1"/>
    <xf numFmtId="169" fontId="0" fillId="0" borderId="11" xfId="3" applyNumberFormat="1" applyFont="1" applyBorder="1" applyAlignment="1"/>
    <xf numFmtId="9" fontId="0" fillId="0" borderId="0" xfId="3" applyFont="1" applyAlignment="1">
      <alignment horizontal="left"/>
    </xf>
    <xf numFmtId="9" fontId="0" fillId="0" borderId="11" xfId="3" applyFont="1" applyBorder="1" applyAlignment="1">
      <alignment horizontal="left"/>
    </xf>
    <xf numFmtId="0" fontId="8" fillId="0" borderId="0" xfId="0" applyFont="1" applyAlignment="1"/>
    <xf numFmtId="0" fontId="8" fillId="0" borderId="11" xfId="0" applyFont="1" applyBorder="1" applyAlignment="1"/>
    <xf numFmtId="165" fontId="0" fillId="0" borderId="11" xfId="0" applyNumberFormat="1" applyBorder="1" applyAlignment="1"/>
    <xf numFmtId="165" fontId="0" fillId="0" borderId="0" xfId="0" applyNumberFormat="1" applyBorder="1" applyAlignment="1"/>
    <xf numFmtId="165" fontId="8" fillId="0" borderId="11" xfId="2" applyNumberFormat="1" applyFont="1" applyBorder="1" applyAlignment="1"/>
    <xf numFmtId="165" fontId="8" fillId="0" borderId="11" xfId="0" applyNumberFormat="1" applyFont="1" applyBorder="1" applyAlignment="1"/>
    <xf numFmtId="171" fontId="8" fillId="0" borderId="11" xfId="3" applyNumberFormat="1" applyFont="1" applyBorder="1" applyAlignment="1">
      <alignment horizontal="centerContinuous"/>
    </xf>
    <xf numFmtId="165" fontId="8" fillId="9" borderId="11" xfId="2" applyNumberFormat="1" applyFont="1" applyFill="1" applyBorder="1" applyAlignment="1"/>
    <xf numFmtId="0" fontId="0" fillId="0" borderId="0" xfId="0" applyAlignment="1">
      <alignment horizont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12" fillId="7" borderId="0" xfId="0" applyFont="1" applyFill="1" applyBorder="1" applyAlignment="1">
      <alignment horizontal="centerContinuous"/>
    </xf>
    <xf numFmtId="0" fontId="9" fillId="7" borderId="0" xfId="0" applyFont="1" applyFill="1" applyBorder="1" applyAlignment="1">
      <alignment horizontal="centerContinuous"/>
    </xf>
    <xf numFmtId="170" fontId="13" fillId="7" borderId="0" xfId="0" applyNumberFormat="1" applyFont="1" applyFill="1" applyBorder="1" applyAlignment="1">
      <alignment horizontal="centerContinuous"/>
    </xf>
    <xf numFmtId="1" fontId="13" fillId="7" borderId="0" xfId="0" applyNumberFormat="1" applyFont="1" applyFill="1" applyBorder="1" applyAlignment="1">
      <alignment horizontal="centerContinuous"/>
    </xf>
    <xf numFmtId="0" fontId="14" fillId="7" borderId="0" xfId="0" applyFont="1" applyFill="1" applyBorder="1" applyAlignment="1">
      <alignment horizontal="center"/>
    </xf>
    <xf numFmtId="170" fontId="10" fillId="7" borderId="0" xfId="0" applyNumberFormat="1" applyFont="1" applyFill="1" applyBorder="1" applyAlignment="1">
      <alignment horizontal="center"/>
    </xf>
    <xf numFmtId="169" fontId="10" fillId="7" borderId="0" xfId="3" applyNumberFormat="1" applyFont="1" applyFill="1" applyBorder="1" applyAlignment="1">
      <alignment horizontal="right"/>
    </xf>
    <xf numFmtId="1" fontId="10" fillId="7" borderId="0" xfId="0" applyNumberFormat="1" applyFont="1" applyFill="1" applyBorder="1" applyAlignment="1">
      <alignment horizontal="center"/>
    </xf>
    <xf numFmtId="0" fontId="11" fillId="7" borderId="0" xfId="0" applyFont="1" applyFill="1" applyBorder="1" applyAlignment="1"/>
    <xf numFmtId="0" fontId="0" fillId="7" borderId="0" xfId="0" applyFill="1" applyBorder="1" applyAlignment="1"/>
    <xf numFmtId="0" fontId="11" fillId="7" borderId="0" xfId="0" applyFont="1" applyFill="1" applyBorder="1" applyAlignment="1">
      <alignment horizontal="centerContinuous"/>
    </xf>
    <xf numFmtId="0" fontId="8" fillId="8" borderId="0" xfId="0" applyFont="1" applyFill="1" applyBorder="1" applyAlignment="1"/>
    <xf numFmtId="0" fontId="8" fillId="8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1" fillId="0" borderId="0" xfId="2" applyNumberFormat="1" applyFont="1" applyBorder="1" applyAlignment="1"/>
    <xf numFmtId="165" fontId="1" fillId="9" borderId="0" xfId="2" applyNumberFormat="1" applyFont="1" applyFill="1" applyBorder="1" applyAlignment="1"/>
    <xf numFmtId="171" fontId="0" fillId="0" borderId="0" xfId="3" applyNumberFormat="1" applyFont="1" applyBorder="1" applyAlignment="1">
      <alignment horizontal="centerContinuous"/>
    </xf>
    <xf numFmtId="0" fontId="19" fillId="10" borderId="0" xfId="0" applyFont="1" applyFill="1" applyBorder="1" applyAlignment="1"/>
    <xf numFmtId="0" fontId="0" fillId="10" borderId="0" xfId="0" applyFill="1" applyBorder="1" applyAlignment="1"/>
    <xf numFmtId="0" fontId="17" fillId="0" borderId="0" xfId="0" applyFont="1" applyBorder="1" applyAlignment="1"/>
    <xf numFmtId="0" fontId="18" fillId="0" borderId="0" xfId="0" applyFont="1" applyBorder="1" applyAlignment="1"/>
    <xf numFmtId="0" fontId="0" fillId="0" borderId="12" xfId="0" applyBorder="1" applyAlignment="1"/>
    <xf numFmtId="0" fontId="16" fillId="0" borderId="13" xfId="0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65" fontId="0" fillId="0" borderId="16" xfId="0" applyNumberFormat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</cellXfs>
  <cellStyles count="4">
    <cellStyle name="Comma" xfId="2" builtinId="3"/>
    <cellStyle name="Normal" xfId="0" builtinId="0"/>
    <cellStyle name="Per cent" xfId="3" builtinId="5"/>
    <cellStyle name="Text UPPER lower" xfId="1" xr:uid="{00000000-0005-0000-0000-000003000000}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8" formatCode="yyyy\-mm\-dd;@"/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0"/>
          <c:tx>
            <c:strRef>
              <c:f>Summary!$H$26:$H$27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D-9C40-9FAB-EC11A1F65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D-9C40-9FAB-EC11A1F65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D-9C40-9FAB-EC11A1F65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D-9C40-9FAB-EC11A1F657A0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Summary!$H$28:$H$31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BF-6143-AB4C-EA84E0D1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5170371090107"/>
          <c:y val="0.27765751060437693"/>
          <c:w val="0.26144950859244781"/>
          <c:h val="0.52597873116928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0"/>
          <c:tx>
            <c:strRef>
              <c:f>Summary!$H$36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54-8A47-970E-3F75EA079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4-8A47-970E-3F75EA079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54-8A47-970E-3F75EA079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54-8A47-970E-3F75EA079C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Summary!$H$37:$H$40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0-5F45-8AF3-D48F2D48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Summary!$D$27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C1-DD46-A98E-C5D050FD31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C1-DD46-A98E-C5D050FD31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C1-DD46-A98E-C5D050FD314D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Summary!$D$28:$D$31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1-DD46-A98E-C5D050FD314D}"/>
            </c:ext>
          </c:extLst>
        </c:ser>
        <c:ser>
          <c:idx val="5"/>
          <c:order val="1"/>
          <c:tx>
            <c:strRef>
              <c:f>Summary!$H$27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7C1-DD46-A98E-C5D050FD31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7C1-DD46-A98E-C5D050FD314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7C1-DD46-A98E-C5D050FD314D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Summary!$H$28:$H$31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C1-DD46-A98E-C5D050FD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684949327"/>
        <c:axId val="685248271"/>
      </c:barChart>
      <c:catAx>
        <c:axId val="68494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48271"/>
        <c:crosses val="autoZero"/>
        <c:auto val="1"/>
        <c:lblAlgn val="ctr"/>
        <c:lblOffset val="100"/>
        <c:noMultiLvlLbl val="0"/>
      </c:catAx>
      <c:valAx>
        <c:axId val="685248271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849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577571494600484"/>
          <c:y val="8.0946161477890688E-2"/>
          <c:w val="0.16478240496414465"/>
          <c:h val="0.14205686911886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[Volume_by_region_v4.xlsx]Pivot!PivotTable1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Pivot!$B$6:$B$32</c:f>
              <c:numCache>
                <c:formatCode>_(* #,##0_);_(* \(#,##0\);_(* "-"??_);_(@_)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6-5D44-8314-A3C0938DB217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Pivot!$C$6:$C$32</c:f>
              <c:numCache>
                <c:formatCode>_(* #,##0_);_(* \(#,##0\);_(* "-"??_);_(@_)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6-5D44-8314-A3C0938DB217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Pivot!$D$6:$D$32</c:f>
              <c:numCache>
                <c:formatCode>_(* #,##0_);_(* \(#,##0\);_(* "-"??_);_(@_)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6-5D44-8314-A3C0938DB217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Pivot!$A$6:$A$32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Pivot!$E$6:$E$32</c:f>
              <c:numCache>
                <c:formatCode>_(* #,##0_);_(* \(#,##0\);_(* "-"??_);_(@_)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16-5D44-8314-A3C0938D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684575"/>
        <c:axId val="869857167"/>
      </c:lineChart>
      <c:catAx>
        <c:axId val="8986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57167"/>
        <c:crosses val="autoZero"/>
        <c:auto val="1"/>
        <c:lblAlgn val="ctr"/>
        <c:lblOffset val="100"/>
        <c:noMultiLvlLbl val="0"/>
      </c:catAx>
      <c:valAx>
        <c:axId val="8698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59266</xdr:rowOff>
    </xdr:from>
    <xdr:to>
      <xdr:col>4</xdr:col>
      <xdr:colOff>618067</xdr:colOff>
      <xdr:row>24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4208B-C469-9CBC-C5E8-7D0F65ADB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9</xdr:row>
      <xdr:rowOff>84667</xdr:rowOff>
    </xdr:from>
    <xdr:to>
      <xdr:col>7</xdr:col>
      <xdr:colOff>406399</xdr:colOff>
      <xdr:row>24</xdr:row>
      <xdr:rowOff>84667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28ADC-096C-0EA8-157B-CA0F1D13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795866</xdr:colOff>
      <xdr:row>3</xdr:row>
      <xdr:rowOff>143933</xdr:rowOff>
    </xdr:from>
    <xdr:to>
      <xdr:col>18</xdr:col>
      <xdr:colOff>634999</xdr:colOff>
      <xdr:row>23</xdr:row>
      <xdr:rowOff>110066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FB0C5A-EE64-1AE4-3F6D-ABE359F0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3</xdr:row>
      <xdr:rowOff>16933</xdr:rowOff>
    </xdr:from>
    <xdr:to>
      <xdr:col>15</xdr:col>
      <xdr:colOff>397933</xdr:colOff>
      <xdr:row>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BF412-B03C-9FB0-6F27-0E658C5E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Dhawan" refreshedDate="44773.952446527779" createdVersion="8" refreshedVersion="8" minRefreshableVersion="3" recordCount="907" xr:uid="{F6F116F3-34A1-DD4A-B486-CB1DC14B5A11}">
  <cacheSource type="worksheet">
    <worksheetSource name="Vol_by_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8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3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1"/>
        </groupItems>
      </fieldGroup>
    </cacheField>
    <cacheField name="Vol" numFmtId="165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using_xlookup_regioni_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164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31/01/20"/>
          <s v="Qtr1"/>
          <s v="Qtr2"/>
          <s v="Qtr3"/>
          <s v="Qtr4"/>
          <s v="&gt;01/07/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"/>
          <s v="2020"/>
          <s v="2021"/>
          <s v="&gt;01/07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s v="GEO1004"/>
    <x v="0"/>
    <x v="0"/>
  </r>
  <r>
    <x v="0"/>
    <x v="1"/>
    <x v="1"/>
    <s v="GEO1004"/>
    <x v="0"/>
    <x v="1"/>
  </r>
  <r>
    <x v="0"/>
    <x v="2"/>
    <x v="2"/>
    <s v="GEO1004"/>
    <x v="0"/>
    <x v="1"/>
  </r>
  <r>
    <x v="0"/>
    <x v="3"/>
    <x v="3"/>
    <s v="GEO1004"/>
    <x v="0"/>
    <x v="1"/>
  </r>
  <r>
    <x v="0"/>
    <x v="4"/>
    <x v="4"/>
    <s v="GEO1004"/>
    <x v="0"/>
    <x v="2"/>
  </r>
  <r>
    <x v="0"/>
    <x v="5"/>
    <x v="5"/>
    <s v="GEO1004"/>
    <x v="0"/>
    <x v="2"/>
  </r>
  <r>
    <x v="0"/>
    <x v="6"/>
    <x v="6"/>
    <s v="GEO1004"/>
    <x v="0"/>
    <x v="2"/>
  </r>
  <r>
    <x v="0"/>
    <x v="7"/>
    <x v="7"/>
    <s v="GEO1004"/>
    <x v="0"/>
    <x v="3"/>
  </r>
  <r>
    <x v="0"/>
    <x v="8"/>
    <x v="8"/>
    <s v="GEO1004"/>
    <x v="0"/>
    <x v="3"/>
  </r>
  <r>
    <x v="0"/>
    <x v="9"/>
    <x v="9"/>
    <s v="GEO1004"/>
    <x v="0"/>
    <x v="3"/>
  </r>
  <r>
    <x v="0"/>
    <x v="10"/>
    <x v="10"/>
    <s v="GEO1004"/>
    <x v="0"/>
    <x v="4"/>
  </r>
  <r>
    <x v="0"/>
    <x v="11"/>
    <x v="11"/>
    <s v="GEO1004"/>
    <x v="0"/>
    <x v="4"/>
  </r>
  <r>
    <x v="0"/>
    <x v="12"/>
    <x v="12"/>
    <s v="GEO1004"/>
    <x v="0"/>
    <x v="4"/>
  </r>
  <r>
    <x v="0"/>
    <x v="13"/>
    <x v="13"/>
    <s v="GEO1004"/>
    <x v="0"/>
    <x v="5"/>
  </r>
  <r>
    <x v="0"/>
    <x v="14"/>
    <x v="14"/>
    <s v="GEO1004"/>
    <x v="0"/>
    <x v="5"/>
  </r>
  <r>
    <x v="0"/>
    <x v="15"/>
    <x v="15"/>
    <s v="GEO1004"/>
    <x v="0"/>
    <x v="5"/>
  </r>
  <r>
    <x v="1"/>
    <x v="16"/>
    <x v="16"/>
    <s v="GEO1001"/>
    <x v="1"/>
    <x v="0"/>
  </r>
  <r>
    <x v="1"/>
    <x v="17"/>
    <x v="17"/>
    <s v="GEO1001"/>
    <x v="1"/>
    <x v="0"/>
  </r>
  <r>
    <x v="1"/>
    <x v="0"/>
    <x v="18"/>
    <s v="GEO1001"/>
    <x v="1"/>
    <x v="0"/>
  </r>
  <r>
    <x v="1"/>
    <x v="1"/>
    <x v="19"/>
    <s v="GEO1001"/>
    <x v="1"/>
    <x v="1"/>
  </r>
  <r>
    <x v="1"/>
    <x v="2"/>
    <x v="20"/>
    <s v="GEO1001"/>
    <x v="1"/>
    <x v="1"/>
  </r>
  <r>
    <x v="1"/>
    <x v="3"/>
    <x v="21"/>
    <s v="GEO1001"/>
    <x v="1"/>
    <x v="1"/>
  </r>
  <r>
    <x v="1"/>
    <x v="4"/>
    <x v="22"/>
    <s v="GEO1001"/>
    <x v="1"/>
    <x v="2"/>
  </r>
  <r>
    <x v="1"/>
    <x v="5"/>
    <x v="23"/>
    <s v="GEO1001"/>
    <x v="1"/>
    <x v="2"/>
  </r>
  <r>
    <x v="1"/>
    <x v="6"/>
    <x v="24"/>
    <s v="GEO1001"/>
    <x v="1"/>
    <x v="2"/>
  </r>
  <r>
    <x v="1"/>
    <x v="7"/>
    <x v="25"/>
    <s v="GEO1001"/>
    <x v="1"/>
    <x v="3"/>
  </r>
  <r>
    <x v="1"/>
    <x v="8"/>
    <x v="26"/>
    <s v="GEO1001"/>
    <x v="1"/>
    <x v="3"/>
  </r>
  <r>
    <x v="1"/>
    <x v="9"/>
    <x v="27"/>
    <s v="GEO1001"/>
    <x v="1"/>
    <x v="3"/>
  </r>
  <r>
    <x v="1"/>
    <x v="10"/>
    <x v="28"/>
    <s v="GEO1001"/>
    <x v="1"/>
    <x v="4"/>
  </r>
  <r>
    <x v="1"/>
    <x v="11"/>
    <x v="29"/>
    <s v="GEO1001"/>
    <x v="1"/>
    <x v="4"/>
  </r>
  <r>
    <x v="1"/>
    <x v="12"/>
    <x v="30"/>
    <s v="GEO1001"/>
    <x v="1"/>
    <x v="4"/>
  </r>
  <r>
    <x v="1"/>
    <x v="13"/>
    <x v="31"/>
    <s v="GEO1001"/>
    <x v="1"/>
    <x v="5"/>
  </r>
  <r>
    <x v="1"/>
    <x v="14"/>
    <x v="32"/>
    <s v="GEO1001"/>
    <x v="1"/>
    <x v="5"/>
  </r>
  <r>
    <x v="1"/>
    <x v="15"/>
    <x v="33"/>
    <s v="GEO1001"/>
    <x v="1"/>
    <x v="5"/>
  </r>
  <r>
    <x v="2"/>
    <x v="16"/>
    <x v="34"/>
    <s v="GEO1003"/>
    <x v="2"/>
    <x v="0"/>
  </r>
  <r>
    <x v="2"/>
    <x v="17"/>
    <x v="35"/>
    <s v="GEO1003"/>
    <x v="2"/>
    <x v="0"/>
  </r>
  <r>
    <x v="2"/>
    <x v="0"/>
    <x v="36"/>
    <s v="GEO1003"/>
    <x v="2"/>
    <x v="0"/>
  </r>
  <r>
    <x v="2"/>
    <x v="1"/>
    <x v="37"/>
    <s v="GEO1003"/>
    <x v="2"/>
    <x v="1"/>
  </r>
  <r>
    <x v="2"/>
    <x v="2"/>
    <x v="35"/>
    <s v="GEO1003"/>
    <x v="2"/>
    <x v="1"/>
  </r>
  <r>
    <x v="2"/>
    <x v="3"/>
    <x v="38"/>
    <s v="GEO1003"/>
    <x v="2"/>
    <x v="1"/>
  </r>
  <r>
    <x v="2"/>
    <x v="4"/>
    <x v="39"/>
    <s v="GEO1003"/>
    <x v="2"/>
    <x v="2"/>
  </r>
  <r>
    <x v="2"/>
    <x v="5"/>
    <x v="40"/>
    <s v="GEO1003"/>
    <x v="2"/>
    <x v="2"/>
  </r>
  <r>
    <x v="2"/>
    <x v="6"/>
    <x v="41"/>
    <s v="GEO1003"/>
    <x v="2"/>
    <x v="2"/>
  </r>
  <r>
    <x v="2"/>
    <x v="7"/>
    <x v="42"/>
    <s v="GEO1003"/>
    <x v="2"/>
    <x v="3"/>
  </r>
  <r>
    <x v="2"/>
    <x v="8"/>
    <x v="43"/>
    <s v="GEO1003"/>
    <x v="2"/>
    <x v="3"/>
  </r>
  <r>
    <x v="2"/>
    <x v="9"/>
    <x v="38"/>
    <s v="GEO1003"/>
    <x v="2"/>
    <x v="3"/>
  </r>
  <r>
    <x v="2"/>
    <x v="11"/>
    <x v="44"/>
    <s v="GEO1003"/>
    <x v="2"/>
    <x v="4"/>
  </r>
  <r>
    <x v="2"/>
    <x v="12"/>
    <x v="45"/>
    <s v="GEO1003"/>
    <x v="2"/>
    <x v="4"/>
  </r>
  <r>
    <x v="2"/>
    <x v="13"/>
    <x v="46"/>
    <s v="GEO1003"/>
    <x v="2"/>
    <x v="5"/>
  </r>
  <r>
    <x v="2"/>
    <x v="14"/>
    <x v="47"/>
    <s v="GEO1003"/>
    <x v="2"/>
    <x v="5"/>
  </r>
  <r>
    <x v="2"/>
    <x v="15"/>
    <x v="48"/>
    <s v="GEO1003"/>
    <x v="2"/>
    <x v="5"/>
  </r>
  <r>
    <x v="3"/>
    <x v="3"/>
    <x v="49"/>
    <s v="GEO1001"/>
    <x v="1"/>
    <x v="1"/>
  </r>
  <r>
    <x v="3"/>
    <x v="4"/>
    <x v="50"/>
    <s v="GEO1001"/>
    <x v="1"/>
    <x v="2"/>
  </r>
  <r>
    <x v="3"/>
    <x v="5"/>
    <x v="51"/>
    <s v="GEO1001"/>
    <x v="1"/>
    <x v="2"/>
  </r>
  <r>
    <x v="3"/>
    <x v="6"/>
    <x v="52"/>
    <s v="GEO1001"/>
    <x v="1"/>
    <x v="2"/>
  </r>
  <r>
    <x v="3"/>
    <x v="7"/>
    <x v="53"/>
    <s v="GEO1001"/>
    <x v="1"/>
    <x v="3"/>
  </r>
  <r>
    <x v="3"/>
    <x v="8"/>
    <x v="54"/>
    <s v="GEO1001"/>
    <x v="1"/>
    <x v="3"/>
  </r>
  <r>
    <x v="3"/>
    <x v="9"/>
    <x v="49"/>
    <s v="GEO1001"/>
    <x v="1"/>
    <x v="3"/>
  </r>
  <r>
    <x v="3"/>
    <x v="10"/>
    <x v="55"/>
    <s v="GEO1001"/>
    <x v="1"/>
    <x v="4"/>
  </r>
  <r>
    <x v="3"/>
    <x v="11"/>
    <x v="56"/>
    <s v="GEO1001"/>
    <x v="1"/>
    <x v="4"/>
  </r>
  <r>
    <x v="3"/>
    <x v="12"/>
    <x v="57"/>
    <s v="GEO1001"/>
    <x v="1"/>
    <x v="4"/>
  </r>
  <r>
    <x v="3"/>
    <x v="13"/>
    <x v="58"/>
    <s v="GEO1001"/>
    <x v="1"/>
    <x v="5"/>
  </r>
  <r>
    <x v="3"/>
    <x v="14"/>
    <x v="59"/>
    <s v="GEO1001"/>
    <x v="1"/>
    <x v="5"/>
  </r>
  <r>
    <x v="3"/>
    <x v="15"/>
    <x v="60"/>
    <s v="GEO1001"/>
    <x v="1"/>
    <x v="5"/>
  </r>
  <r>
    <x v="4"/>
    <x v="16"/>
    <x v="61"/>
    <s v="GEO1001"/>
    <x v="1"/>
    <x v="0"/>
  </r>
  <r>
    <x v="4"/>
    <x v="17"/>
    <x v="62"/>
    <s v="GEO1001"/>
    <x v="1"/>
    <x v="0"/>
  </r>
  <r>
    <x v="4"/>
    <x v="0"/>
    <x v="63"/>
    <s v="GEO1001"/>
    <x v="1"/>
    <x v="0"/>
  </r>
  <r>
    <x v="4"/>
    <x v="1"/>
    <x v="64"/>
    <s v="GEO1001"/>
    <x v="1"/>
    <x v="1"/>
  </r>
  <r>
    <x v="4"/>
    <x v="2"/>
    <x v="65"/>
    <s v="GEO1001"/>
    <x v="1"/>
    <x v="1"/>
  </r>
  <r>
    <x v="4"/>
    <x v="3"/>
    <x v="66"/>
    <s v="GEO1001"/>
    <x v="1"/>
    <x v="1"/>
  </r>
  <r>
    <x v="4"/>
    <x v="4"/>
    <x v="67"/>
    <s v="GEO1001"/>
    <x v="1"/>
    <x v="2"/>
  </r>
  <r>
    <x v="4"/>
    <x v="5"/>
    <x v="68"/>
    <s v="GEO1001"/>
    <x v="1"/>
    <x v="2"/>
  </r>
  <r>
    <x v="4"/>
    <x v="6"/>
    <x v="69"/>
    <s v="GEO1001"/>
    <x v="1"/>
    <x v="2"/>
  </r>
  <r>
    <x v="4"/>
    <x v="7"/>
    <x v="70"/>
    <s v="GEO1001"/>
    <x v="1"/>
    <x v="3"/>
  </r>
  <r>
    <x v="4"/>
    <x v="8"/>
    <x v="71"/>
    <s v="GEO1001"/>
    <x v="1"/>
    <x v="3"/>
  </r>
  <r>
    <x v="4"/>
    <x v="9"/>
    <x v="63"/>
    <s v="GEO1001"/>
    <x v="1"/>
    <x v="3"/>
  </r>
  <r>
    <x v="4"/>
    <x v="10"/>
    <x v="72"/>
    <s v="GEO1001"/>
    <x v="1"/>
    <x v="4"/>
  </r>
  <r>
    <x v="4"/>
    <x v="11"/>
    <x v="73"/>
    <s v="GEO1001"/>
    <x v="1"/>
    <x v="4"/>
  </r>
  <r>
    <x v="4"/>
    <x v="12"/>
    <x v="74"/>
    <s v="GEO1001"/>
    <x v="1"/>
    <x v="4"/>
  </r>
  <r>
    <x v="4"/>
    <x v="13"/>
    <x v="75"/>
    <s v="GEO1001"/>
    <x v="1"/>
    <x v="5"/>
  </r>
  <r>
    <x v="4"/>
    <x v="14"/>
    <x v="76"/>
    <s v="GEO1001"/>
    <x v="1"/>
    <x v="5"/>
  </r>
  <r>
    <x v="4"/>
    <x v="15"/>
    <x v="77"/>
    <s v="GEO1001"/>
    <x v="1"/>
    <x v="5"/>
  </r>
  <r>
    <x v="5"/>
    <x v="6"/>
    <x v="78"/>
    <s v="GEO1004"/>
    <x v="0"/>
    <x v="2"/>
  </r>
  <r>
    <x v="5"/>
    <x v="7"/>
    <x v="79"/>
    <s v="GEO1004"/>
    <x v="0"/>
    <x v="3"/>
  </r>
  <r>
    <x v="5"/>
    <x v="8"/>
    <x v="80"/>
    <s v="GEO1004"/>
    <x v="0"/>
    <x v="3"/>
  </r>
  <r>
    <x v="5"/>
    <x v="9"/>
    <x v="81"/>
    <s v="GEO1004"/>
    <x v="0"/>
    <x v="3"/>
  </r>
  <r>
    <x v="5"/>
    <x v="13"/>
    <x v="82"/>
    <s v="GEO1004"/>
    <x v="0"/>
    <x v="5"/>
  </r>
  <r>
    <x v="5"/>
    <x v="14"/>
    <x v="83"/>
    <s v="GEO1004"/>
    <x v="0"/>
    <x v="5"/>
  </r>
  <r>
    <x v="5"/>
    <x v="15"/>
    <x v="84"/>
    <s v="GEO1004"/>
    <x v="0"/>
    <x v="5"/>
  </r>
  <r>
    <x v="6"/>
    <x v="16"/>
    <x v="85"/>
    <s v="GEO1004"/>
    <x v="0"/>
    <x v="0"/>
  </r>
  <r>
    <x v="6"/>
    <x v="17"/>
    <x v="86"/>
    <s v="GEO1004"/>
    <x v="0"/>
    <x v="0"/>
  </r>
  <r>
    <x v="6"/>
    <x v="0"/>
    <x v="87"/>
    <s v="GEO1004"/>
    <x v="0"/>
    <x v="0"/>
  </r>
  <r>
    <x v="6"/>
    <x v="1"/>
    <x v="88"/>
    <s v="GEO1004"/>
    <x v="0"/>
    <x v="1"/>
  </r>
  <r>
    <x v="6"/>
    <x v="2"/>
    <x v="89"/>
    <s v="GEO1004"/>
    <x v="0"/>
    <x v="1"/>
  </r>
  <r>
    <x v="6"/>
    <x v="3"/>
    <x v="90"/>
    <s v="GEO1004"/>
    <x v="0"/>
    <x v="1"/>
  </r>
  <r>
    <x v="6"/>
    <x v="4"/>
    <x v="91"/>
    <s v="GEO1004"/>
    <x v="0"/>
    <x v="2"/>
  </r>
  <r>
    <x v="6"/>
    <x v="5"/>
    <x v="92"/>
    <s v="GEO1004"/>
    <x v="0"/>
    <x v="2"/>
  </r>
  <r>
    <x v="6"/>
    <x v="6"/>
    <x v="48"/>
    <s v="GEO1004"/>
    <x v="0"/>
    <x v="2"/>
  </r>
  <r>
    <x v="6"/>
    <x v="7"/>
    <x v="35"/>
    <s v="GEO1004"/>
    <x v="0"/>
    <x v="3"/>
  </r>
  <r>
    <x v="6"/>
    <x v="8"/>
    <x v="93"/>
    <s v="GEO1004"/>
    <x v="0"/>
    <x v="3"/>
  </r>
  <r>
    <x v="6"/>
    <x v="9"/>
    <x v="94"/>
    <s v="GEO1004"/>
    <x v="0"/>
    <x v="3"/>
  </r>
  <r>
    <x v="6"/>
    <x v="10"/>
    <x v="95"/>
    <s v="GEO1004"/>
    <x v="0"/>
    <x v="4"/>
  </r>
  <r>
    <x v="6"/>
    <x v="11"/>
    <x v="96"/>
    <s v="GEO1004"/>
    <x v="0"/>
    <x v="4"/>
  </r>
  <r>
    <x v="6"/>
    <x v="12"/>
    <x v="97"/>
    <s v="GEO1004"/>
    <x v="0"/>
    <x v="4"/>
  </r>
  <r>
    <x v="6"/>
    <x v="13"/>
    <x v="98"/>
    <s v="GEO1004"/>
    <x v="0"/>
    <x v="5"/>
  </r>
  <r>
    <x v="6"/>
    <x v="14"/>
    <x v="2"/>
    <s v="GEO1004"/>
    <x v="0"/>
    <x v="5"/>
  </r>
  <r>
    <x v="6"/>
    <x v="15"/>
    <x v="99"/>
    <s v="GEO1004"/>
    <x v="0"/>
    <x v="5"/>
  </r>
  <r>
    <x v="7"/>
    <x v="16"/>
    <x v="100"/>
    <s v="GEO1002"/>
    <x v="3"/>
    <x v="0"/>
  </r>
  <r>
    <x v="7"/>
    <x v="17"/>
    <x v="101"/>
    <s v="GEO1002"/>
    <x v="3"/>
    <x v="0"/>
  </r>
  <r>
    <x v="7"/>
    <x v="0"/>
    <x v="102"/>
    <s v="GEO1002"/>
    <x v="3"/>
    <x v="0"/>
  </r>
  <r>
    <x v="7"/>
    <x v="1"/>
    <x v="103"/>
    <s v="GEO1002"/>
    <x v="3"/>
    <x v="1"/>
  </r>
  <r>
    <x v="7"/>
    <x v="2"/>
    <x v="104"/>
    <s v="GEO1002"/>
    <x v="3"/>
    <x v="1"/>
  </r>
  <r>
    <x v="7"/>
    <x v="3"/>
    <x v="105"/>
    <s v="GEO1002"/>
    <x v="3"/>
    <x v="1"/>
  </r>
  <r>
    <x v="7"/>
    <x v="4"/>
    <x v="106"/>
    <s v="GEO1002"/>
    <x v="3"/>
    <x v="2"/>
  </r>
  <r>
    <x v="7"/>
    <x v="5"/>
    <x v="107"/>
    <s v="GEO1002"/>
    <x v="3"/>
    <x v="2"/>
  </r>
  <r>
    <x v="7"/>
    <x v="6"/>
    <x v="108"/>
    <s v="GEO1002"/>
    <x v="3"/>
    <x v="2"/>
  </r>
  <r>
    <x v="7"/>
    <x v="7"/>
    <x v="108"/>
    <s v="GEO1002"/>
    <x v="3"/>
    <x v="3"/>
  </r>
  <r>
    <x v="7"/>
    <x v="8"/>
    <x v="109"/>
    <s v="GEO1002"/>
    <x v="3"/>
    <x v="3"/>
  </r>
  <r>
    <x v="7"/>
    <x v="9"/>
    <x v="110"/>
    <s v="GEO1002"/>
    <x v="3"/>
    <x v="3"/>
  </r>
  <r>
    <x v="7"/>
    <x v="10"/>
    <x v="111"/>
    <s v="GEO1002"/>
    <x v="3"/>
    <x v="4"/>
  </r>
  <r>
    <x v="7"/>
    <x v="11"/>
    <x v="112"/>
    <s v="GEO1002"/>
    <x v="3"/>
    <x v="4"/>
  </r>
  <r>
    <x v="7"/>
    <x v="12"/>
    <x v="113"/>
    <s v="GEO1002"/>
    <x v="3"/>
    <x v="4"/>
  </r>
  <r>
    <x v="7"/>
    <x v="13"/>
    <x v="114"/>
    <s v="GEO1002"/>
    <x v="3"/>
    <x v="5"/>
  </r>
  <r>
    <x v="7"/>
    <x v="14"/>
    <x v="115"/>
    <s v="GEO1002"/>
    <x v="3"/>
    <x v="5"/>
  </r>
  <r>
    <x v="7"/>
    <x v="15"/>
    <x v="45"/>
    <s v="GEO1002"/>
    <x v="3"/>
    <x v="5"/>
  </r>
  <r>
    <x v="8"/>
    <x v="16"/>
    <x v="116"/>
    <s v="GEO1004"/>
    <x v="0"/>
    <x v="0"/>
  </r>
  <r>
    <x v="8"/>
    <x v="17"/>
    <x v="117"/>
    <s v="GEO1004"/>
    <x v="0"/>
    <x v="0"/>
  </r>
  <r>
    <x v="8"/>
    <x v="0"/>
    <x v="118"/>
    <s v="GEO1004"/>
    <x v="0"/>
    <x v="0"/>
  </r>
  <r>
    <x v="8"/>
    <x v="1"/>
    <x v="119"/>
    <s v="GEO1004"/>
    <x v="0"/>
    <x v="1"/>
  </r>
  <r>
    <x v="8"/>
    <x v="2"/>
    <x v="120"/>
    <s v="GEO1004"/>
    <x v="0"/>
    <x v="1"/>
  </r>
  <r>
    <x v="8"/>
    <x v="3"/>
    <x v="121"/>
    <s v="GEO1004"/>
    <x v="0"/>
    <x v="1"/>
  </r>
  <r>
    <x v="8"/>
    <x v="4"/>
    <x v="122"/>
    <s v="GEO1004"/>
    <x v="0"/>
    <x v="2"/>
  </r>
  <r>
    <x v="8"/>
    <x v="5"/>
    <x v="123"/>
    <s v="GEO1004"/>
    <x v="0"/>
    <x v="2"/>
  </r>
  <r>
    <x v="8"/>
    <x v="6"/>
    <x v="121"/>
    <s v="GEO1004"/>
    <x v="0"/>
    <x v="2"/>
  </r>
  <r>
    <x v="8"/>
    <x v="7"/>
    <x v="124"/>
    <s v="GEO1004"/>
    <x v="0"/>
    <x v="3"/>
  </r>
  <r>
    <x v="8"/>
    <x v="8"/>
    <x v="125"/>
    <s v="GEO1004"/>
    <x v="0"/>
    <x v="3"/>
  </r>
  <r>
    <x v="8"/>
    <x v="9"/>
    <x v="126"/>
    <s v="GEO1004"/>
    <x v="0"/>
    <x v="3"/>
  </r>
  <r>
    <x v="8"/>
    <x v="10"/>
    <x v="127"/>
    <s v="GEO1004"/>
    <x v="0"/>
    <x v="4"/>
  </r>
  <r>
    <x v="8"/>
    <x v="11"/>
    <x v="128"/>
    <s v="GEO1004"/>
    <x v="0"/>
    <x v="4"/>
  </r>
  <r>
    <x v="8"/>
    <x v="12"/>
    <x v="118"/>
    <s v="GEO1004"/>
    <x v="0"/>
    <x v="4"/>
  </r>
  <r>
    <x v="8"/>
    <x v="13"/>
    <x v="129"/>
    <s v="GEO1004"/>
    <x v="0"/>
    <x v="5"/>
  </r>
  <r>
    <x v="8"/>
    <x v="14"/>
    <x v="130"/>
    <s v="GEO1004"/>
    <x v="0"/>
    <x v="5"/>
  </r>
  <r>
    <x v="8"/>
    <x v="15"/>
    <x v="131"/>
    <s v="GEO1004"/>
    <x v="0"/>
    <x v="5"/>
  </r>
  <r>
    <x v="9"/>
    <x v="16"/>
    <x v="132"/>
    <s v="GEO1003"/>
    <x v="2"/>
    <x v="0"/>
  </r>
  <r>
    <x v="9"/>
    <x v="17"/>
    <x v="133"/>
    <s v="GEO1003"/>
    <x v="2"/>
    <x v="0"/>
  </r>
  <r>
    <x v="9"/>
    <x v="0"/>
    <x v="134"/>
    <s v="GEO1003"/>
    <x v="2"/>
    <x v="0"/>
  </r>
  <r>
    <x v="9"/>
    <x v="1"/>
    <x v="135"/>
    <s v="GEO1003"/>
    <x v="2"/>
    <x v="1"/>
  </r>
  <r>
    <x v="9"/>
    <x v="2"/>
    <x v="136"/>
    <s v="GEO1003"/>
    <x v="2"/>
    <x v="1"/>
  </r>
  <r>
    <x v="9"/>
    <x v="3"/>
    <x v="137"/>
    <s v="GEO1003"/>
    <x v="2"/>
    <x v="1"/>
  </r>
  <r>
    <x v="9"/>
    <x v="4"/>
    <x v="138"/>
    <s v="GEO1003"/>
    <x v="2"/>
    <x v="2"/>
  </r>
  <r>
    <x v="9"/>
    <x v="5"/>
    <x v="132"/>
    <s v="GEO1003"/>
    <x v="2"/>
    <x v="2"/>
  </r>
  <r>
    <x v="9"/>
    <x v="6"/>
    <x v="139"/>
    <s v="GEO1003"/>
    <x v="2"/>
    <x v="2"/>
  </r>
  <r>
    <x v="9"/>
    <x v="7"/>
    <x v="140"/>
    <s v="GEO1003"/>
    <x v="2"/>
    <x v="3"/>
  </r>
  <r>
    <x v="9"/>
    <x v="8"/>
    <x v="141"/>
    <s v="GEO1003"/>
    <x v="2"/>
    <x v="3"/>
  </r>
  <r>
    <x v="9"/>
    <x v="9"/>
    <x v="142"/>
    <s v="GEO1003"/>
    <x v="2"/>
    <x v="3"/>
  </r>
  <r>
    <x v="9"/>
    <x v="10"/>
    <x v="143"/>
    <s v="GEO1003"/>
    <x v="2"/>
    <x v="4"/>
  </r>
  <r>
    <x v="9"/>
    <x v="11"/>
    <x v="144"/>
    <s v="GEO1003"/>
    <x v="2"/>
    <x v="4"/>
  </r>
  <r>
    <x v="9"/>
    <x v="12"/>
    <x v="145"/>
    <s v="GEO1003"/>
    <x v="2"/>
    <x v="4"/>
  </r>
  <r>
    <x v="9"/>
    <x v="13"/>
    <x v="146"/>
    <s v="GEO1003"/>
    <x v="2"/>
    <x v="5"/>
  </r>
  <r>
    <x v="9"/>
    <x v="14"/>
    <x v="3"/>
    <s v="GEO1003"/>
    <x v="2"/>
    <x v="5"/>
  </r>
  <r>
    <x v="9"/>
    <x v="15"/>
    <x v="147"/>
    <s v="GEO1003"/>
    <x v="2"/>
    <x v="5"/>
  </r>
  <r>
    <x v="10"/>
    <x v="16"/>
    <x v="148"/>
    <s v="GEO1001"/>
    <x v="1"/>
    <x v="0"/>
  </r>
  <r>
    <x v="10"/>
    <x v="17"/>
    <x v="149"/>
    <s v="GEO1001"/>
    <x v="1"/>
    <x v="0"/>
  </r>
  <r>
    <x v="10"/>
    <x v="0"/>
    <x v="150"/>
    <s v="GEO1001"/>
    <x v="1"/>
    <x v="0"/>
  </r>
  <r>
    <x v="10"/>
    <x v="1"/>
    <x v="151"/>
    <s v="GEO1001"/>
    <x v="1"/>
    <x v="1"/>
  </r>
  <r>
    <x v="10"/>
    <x v="2"/>
    <x v="152"/>
    <s v="GEO1001"/>
    <x v="1"/>
    <x v="1"/>
  </r>
  <r>
    <x v="10"/>
    <x v="3"/>
    <x v="153"/>
    <s v="GEO1001"/>
    <x v="1"/>
    <x v="1"/>
  </r>
  <r>
    <x v="10"/>
    <x v="4"/>
    <x v="154"/>
    <s v="GEO1001"/>
    <x v="1"/>
    <x v="2"/>
  </r>
  <r>
    <x v="10"/>
    <x v="5"/>
    <x v="155"/>
    <s v="GEO1001"/>
    <x v="1"/>
    <x v="2"/>
  </r>
  <r>
    <x v="10"/>
    <x v="6"/>
    <x v="156"/>
    <s v="GEO1001"/>
    <x v="1"/>
    <x v="2"/>
  </r>
  <r>
    <x v="10"/>
    <x v="7"/>
    <x v="157"/>
    <s v="GEO1001"/>
    <x v="1"/>
    <x v="3"/>
  </r>
  <r>
    <x v="10"/>
    <x v="8"/>
    <x v="158"/>
    <s v="GEO1001"/>
    <x v="1"/>
    <x v="3"/>
  </r>
  <r>
    <x v="10"/>
    <x v="9"/>
    <x v="158"/>
    <s v="GEO1001"/>
    <x v="1"/>
    <x v="3"/>
  </r>
  <r>
    <x v="10"/>
    <x v="10"/>
    <x v="159"/>
    <s v="GEO1001"/>
    <x v="1"/>
    <x v="4"/>
  </r>
  <r>
    <x v="10"/>
    <x v="11"/>
    <x v="160"/>
    <s v="GEO1001"/>
    <x v="1"/>
    <x v="4"/>
  </r>
  <r>
    <x v="10"/>
    <x v="12"/>
    <x v="161"/>
    <s v="GEO1001"/>
    <x v="1"/>
    <x v="4"/>
  </r>
  <r>
    <x v="10"/>
    <x v="13"/>
    <x v="162"/>
    <s v="GEO1001"/>
    <x v="1"/>
    <x v="5"/>
  </r>
  <r>
    <x v="10"/>
    <x v="14"/>
    <x v="163"/>
    <s v="GEO1001"/>
    <x v="1"/>
    <x v="5"/>
  </r>
  <r>
    <x v="10"/>
    <x v="15"/>
    <x v="164"/>
    <s v="GEO1001"/>
    <x v="1"/>
    <x v="5"/>
  </r>
  <r>
    <x v="11"/>
    <x v="16"/>
    <x v="165"/>
    <s v="GEO1001"/>
    <x v="1"/>
    <x v="0"/>
  </r>
  <r>
    <x v="11"/>
    <x v="17"/>
    <x v="166"/>
    <s v="GEO1001"/>
    <x v="1"/>
    <x v="0"/>
  </r>
  <r>
    <x v="11"/>
    <x v="0"/>
    <x v="167"/>
    <s v="GEO1001"/>
    <x v="1"/>
    <x v="0"/>
  </r>
  <r>
    <x v="11"/>
    <x v="1"/>
    <x v="168"/>
    <s v="GEO1001"/>
    <x v="1"/>
    <x v="1"/>
  </r>
  <r>
    <x v="11"/>
    <x v="2"/>
    <x v="169"/>
    <s v="GEO1001"/>
    <x v="1"/>
    <x v="1"/>
  </r>
  <r>
    <x v="11"/>
    <x v="3"/>
    <x v="170"/>
    <s v="GEO1001"/>
    <x v="1"/>
    <x v="1"/>
  </r>
  <r>
    <x v="11"/>
    <x v="4"/>
    <x v="171"/>
    <s v="GEO1001"/>
    <x v="1"/>
    <x v="2"/>
  </r>
  <r>
    <x v="11"/>
    <x v="5"/>
    <x v="165"/>
    <s v="GEO1001"/>
    <x v="1"/>
    <x v="2"/>
  </r>
  <r>
    <x v="11"/>
    <x v="6"/>
    <x v="172"/>
    <s v="GEO1001"/>
    <x v="1"/>
    <x v="2"/>
  </r>
  <r>
    <x v="11"/>
    <x v="7"/>
    <x v="173"/>
    <s v="GEO1001"/>
    <x v="1"/>
    <x v="3"/>
  </r>
  <r>
    <x v="11"/>
    <x v="8"/>
    <x v="174"/>
    <s v="GEO1001"/>
    <x v="1"/>
    <x v="3"/>
  </r>
  <r>
    <x v="11"/>
    <x v="9"/>
    <x v="175"/>
    <s v="GEO1001"/>
    <x v="1"/>
    <x v="3"/>
  </r>
  <r>
    <x v="11"/>
    <x v="10"/>
    <x v="176"/>
    <s v="GEO1001"/>
    <x v="1"/>
    <x v="4"/>
  </r>
  <r>
    <x v="11"/>
    <x v="11"/>
    <x v="177"/>
    <s v="GEO1001"/>
    <x v="1"/>
    <x v="4"/>
  </r>
  <r>
    <x v="11"/>
    <x v="12"/>
    <x v="178"/>
    <s v="GEO1001"/>
    <x v="1"/>
    <x v="4"/>
  </r>
  <r>
    <x v="11"/>
    <x v="13"/>
    <x v="179"/>
    <s v="GEO1001"/>
    <x v="1"/>
    <x v="5"/>
  </r>
  <r>
    <x v="11"/>
    <x v="14"/>
    <x v="180"/>
    <s v="GEO1001"/>
    <x v="1"/>
    <x v="5"/>
  </r>
  <r>
    <x v="11"/>
    <x v="15"/>
    <x v="181"/>
    <s v="GEO1001"/>
    <x v="1"/>
    <x v="5"/>
  </r>
  <r>
    <x v="12"/>
    <x v="17"/>
    <x v="182"/>
    <s v="GEO1002"/>
    <x v="3"/>
    <x v="0"/>
  </r>
  <r>
    <x v="12"/>
    <x v="0"/>
    <x v="183"/>
    <s v="GEO1002"/>
    <x v="3"/>
    <x v="0"/>
  </r>
  <r>
    <x v="12"/>
    <x v="1"/>
    <x v="184"/>
    <s v="GEO1002"/>
    <x v="3"/>
    <x v="1"/>
  </r>
  <r>
    <x v="12"/>
    <x v="2"/>
    <x v="185"/>
    <s v="GEO1002"/>
    <x v="3"/>
    <x v="1"/>
  </r>
  <r>
    <x v="12"/>
    <x v="3"/>
    <x v="186"/>
    <s v="GEO1002"/>
    <x v="3"/>
    <x v="1"/>
  </r>
  <r>
    <x v="12"/>
    <x v="4"/>
    <x v="187"/>
    <s v="GEO1002"/>
    <x v="3"/>
    <x v="2"/>
  </r>
  <r>
    <x v="12"/>
    <x v="5"/>
    <x v="188"/>
    <s v="GEO1002"/>
    <x v="3"/>
    <x v="2"/>
  </r>
  <r>
    <x v="12"/>
    <x v="6"/>
    <x v="189"/>
    <s v="GEO1002"/>
    <x v="3"/>
    <x v="2"/>
  </r>
  <r>
    <x v="12"/>
    <x v="7"/>
    <x v="190"/>
    <s v="GEO1002"/>
    <x v="3"/>
    <x v="3"/>
  </r>
  <r>
    <x v="12"/>
    <x v="8"/>
    <x v="191"/>
    <s v="GEO1002"/>
    <x v="3"/>
    <x v="3"/>
  </r>
  <r>
    <x v="12"/>
    <x v="9"/>
    <x v="186"/>
    <s v="GEO1002"/>
    <x v="3"/>
    <x v="3"/>
  </r>
  <r>
    <x v="12"/>
    <x v="10"/>
    <x v="108"/>
    <s v="GEO1002"/>
    <x v="3"/>
    <x v="4"/>
  </r>
  <r>
    <x v="12"/>
    <x v="11"/>
    <x v="192"/>
    <s v="GEO1002"/>
    <x v="3"/>
    <x v="4"/>
  </r>
  <r>
    <x v="12"/>
    <x v="12"/>
    <x v="193"/>
    <s v="GEO1002"/>
    <x v="3"/>
    <x v="4"/>
  </r>
  <r>
    <x v="12"/>
    <x v="13"/>
    <x v="194"/>
    <s v="GEO1002"/>
    <x v="3"/>
    <x v="5"/>
  </r>
  <r>
    <x v="12"/>
    <x v="14"/>
    <x v="195"/>
    <s v="GEO1002"/>
    <x v="3"/>
    <x v="5"/>
  </r>
  <r>
    <x v="12"/>
    <x v="15"/>
    <x v="196"/>
    <s v="GEO1002"/>
    <x v="3"/>
    <x v="5"/>
  </r>
  <r>
    <x v="13"/>
    <x v="16"/>
    <x v="197"/>
    <s v="GEO1004"/>
    <x v="0"/>
    <x v="0"/>
  </r>
  <r>
    <x v="13"/>
    <x v="17"/>
    <x v="198"/>
    <s v="GEO1004"/>
    <x v="0"/>
    <x v="0"/>
  </r>
  <r>
    <x v="13"/>
    <x v="0"/>
    <x v="199"/>
    <s v="GEO1004"/>
    <x v="0"/>
    <x v="0"/>
  </r>
  <r>
    <x v="13"/>
    <x v="1"/>
    <x v="200"/>
    <s v="GEO1004"/>
    <x v="0"/>
    <x v="1"/>
  </r>
  <r>
    <x v="13"/>
    <x v="2"/>
    <x v="201"/>
    <s v="GEO1004"/>
    <x v="0"/>
    <x v="1"/>
  </r>
  <r>
    <x v="13"/>
    <x v="3"/>
    <x v="112"/>
    <s v="GEO1004"/>
    <x v="0"/>
    <x v="1"/>
  </r>
  <r>
    <x v="13"/>
    <x v="4"/>
    <x v="202"/>
    <s v="GEO1004"/>
    <x v="0"/>
    <x v="2"/>
  </r>
  <r>
    <x v="13"/>
    <x v="5"/>
    <x v="203"/>
    <s v="GEO1004"/>
    <x v="0"/>
    <x v="2"/>
  </r>
  <r>
    <x v="13"/>
    <x v="6"/>
    <x v="204"/>
    <s v="GEO1004"/>
    <x v="0"/>
    <x v="2"/>
  </r>
  <r>
    <x v="13"/>
    <x v="7"/>
    <x v="114"/>
    <s v="GEO1004"/>
    <x v="0"/>
    <x v="3"/>
  </r>
  <r>
    <x v="13"/>
    <x v="8"/>
    <x v="205"/>
    <s v="GEO1004"/>
    <x v="0"/>
    <x v="3"/>
  </r>
  <r>
    <x v="13"/>
    <x v="9"/>
    <x v="19"/>
    <s v="GEO1004"/>
    <x v="0"/>
    <x v="3"/>
  </r>
  <r>
    <x v="13"/>
    <x v="10"/>
    <x v="206"/>
    <s v="GEO1004"/>
    <x v="0"/>
    <x v="4"/>
  </r>
  <r>
    <x v="13"/>
    <x v="11"/>
    <x v="207"/>
    <s v="GEO1004"/>
    <x v="0"/>
    <x v="4"/>
  </r>
  <r>
    <x v="13"/>
    <x v="12"/>
    <x v="208"/>
    <s v="GEO1004"/>
    <x v="0"/>
    <x v="4"/>
  </r>
  <r>
    <x v="13"/>
    <x v="13"/>
    <x v="209"/>
    <s v="GEO1004"/>
    <x v="0"/>
    <x v="5"/>
  </r>
  <r>
    <x v="13"/>
    <x v="14"/>
    <x v="210"/>
    <s v="GEO1004"/>
    <x v="0"/>
    <x v="5"/>
  </r>
  <r>
    <x v="13"/>
    <x v="15"/>
    <x v="211"/>
    <s v="GEO1004"/>
    <x v="0"/>
    <x v="5"/>
  </r>
  <r>
    <x v="14"/>
    <x v="16"/>
    <x v="212"/>
    <s v="GEO1001"/>
    <x v="1"/>
    <x v="0"/>
  </r>
  <r>
    <x v="14"/>
    <x v="17"/>
    <x v="156"/>
    <s v="GEO1001"/>
    <x v="1"/>
    <x v="0"/>
  </r>
  <r>
    <x v="14"/>
    <x v="0"/>
    <x v="213"/>
    <s v="GEO1001"/>
    <x v="1"/>
    <x v="0"/>
  </r>
  <r>
    <x v="14"/>
    <x v="1"/>
    <x v="214"/>
    <s v="GEO1001"/>
    <x v="1"/>
    <x v="1"/>
  </r>
  <r>
    <x v="14"/>
    <x v="2"/>
    <x v="215"/>
    <s v="GEO1001"/>
    <x v="1"/>
    <x v="1"/>
  </r>
  <r>
    <x v="14"/>
    <x v="3"/>
    <x v="216"/>
    <s v="GEO1001"/>
    <x v="1"/>
    <x v="1"/>
  </r>
  <r>
    <x v="14"/>
    <x v="4"/>
    <x v="217"/>
    <s v="GEO1001"/>
    <x v="1"/>
    <x v="2"/>
  </r>
  <r>
    <x v="14"/>
    <x v="5"/>
    <x v="218"/>
    <s v="GEO1001"/>
    <x v="1"/>
    <x v="2"/>
  </r>
  <r>
    <x v="14"/>
    <x v="6"/>
    <x v="219"/>
    <s v="GEO1001"/>
    <x v="1"/>
    <x v="2"/>
  </r>
  <r>
    <x v="14"/>
    <x v="7"/>
    <x v="220"/>
    <s v="GEO1001"/>
    <x v="1"/>
    <x v="3"/>
  </r>
  <r>
    <x v="14"/>
    <x v="8"/>
    <x v="216"/>
    <s v="GEO1001"/>
    <x v="1"/>
    <x v="3"/>
  </r>
  <r>
    <x v="14"/>
    <x v="9"/>
    <x v="221"/>
    <s v="GEO1001"/>
    <x v="1"/>
    <x v="3"/>
  </r>
  <r>
    <x v="14"/>
    <x v="10"/>
    <x v="222"/>
    <s v="GEO1001"/>
    <x v="1"/>
    <x v="4"/>
  </r>
  <r>
    <x v="14"/>
    <x v="11"/>
    <x v="223"/>
    <s v="GEO1001"/>
    <x v="1"/>
    <x v="4"/>
  </r>
  <r>
    <x v="14"/>
    <x v="12"/>
    <x v="224"/>
    <s v="GEO1001"/>
    <x v="1"/>
    <x v="4"/>
  </r>
  <r>
    <x v="14"/>
    <x v="13"/>
    <x v="225"/>
    <s v="GEO1001"/>
    <x v="1"/>
    <x v="5"/>
  </r>
  <r>
    <x v="14"/>
    <x v="14"/>
    <x v="226"/>
    <s v="GEO1001"/>
    <x v="1"/>
    <x v="5"/>
  </r>
  <r>
    <x v="14"/>
    <x v="15"/>
    <x v="227"/>
    <s v="GEO1001"/>
    <x v="1"/>
    <x v="5"/>
  </r>
  <r>
    <x v="15"/>
    <x v="16"/>
    <x v="228"/>
    <s v="GEO1004"/>
    <x v="0"/>
    <x v="0"/>
  </r>
  <r>
    <x v="15"/>
    <x v="17"/>
    <x v="229"/>
    <s v="GEO1004"/>
    <x v="0"/>
    <x v="0"/>
  </r>
  <r>
    <x v="15"/>
    <x v="0"/>
    <x v="230"/>
    <s v="GEO1004"/>
    <x v="0"/>
    <x v="0"/>
  </r>
  <r>
    <x v="15"/>
    <x v="1"/>
    <x v="231"/>
    <s v="GEO1004"/>
    <x v="0"/>
    <x v="1"/>
  </r>
  <r>
    <x v="15"/>
    <x v="2"/>
    <x v="232"/>
    <s v="GEO1004"/>
    <x v="0"/>
    <x v="1"/>
  </r>
  <r>
    <x v="15"/>
    <x v="3"/>
    <x v="230"/>
    <s v="GEO1004"/>
    <x v="0"/>
    <x v="1"/>
  </r>
  <r>
    <x v="15"/>
    <x v="4"/>
    <x v="233"/>
    <s v="GEO1004"/>
    <x v="0"/>
    <x v="2"/>
  </r>
  <r>
    <x v="15"/>
    <x v="5"/>
    <x v="234"/>
    <s v="GEO1004"/>
    <x v="0"/>
    <x v="2"/>
  </r>
  <r>
    <x v="15"/>
    <x v="6"/>
    <x v="235"/>
    <s v="GEO1004"/>
    <x v="0"/>
    <x v="2"/>
  </r>
  <r>
    <x v="15"/>
    <x v="7"/>
    <x v="236"/>
    <s v="GEO1004"/>
    <x v="0"/>
    <x v="3"/>
  </r>
  <r>
    <x v="15"/>
    <x v="8"/>
    <x v="237"/>
    <s v="GEO1004"/>
    <x v="0"/>
    <x v="3"/>
  </r>
  <r>
    <x v="15"/>
    <x v="9"/>
    <x v="39"/>
    <s v="GEO1004"/>
    <x v="0"/>
    <x v="3"/>
  </r>
  <r>
    <x v="15"/>
    <x v="10"/>
    <x v="238"/>
    <s v="GEO1004"/>
    <x v="0"/>
    <x v="4"/>
  </r>
  <r>
    <x v="15"/>
    <x v="11"/>
    <x v="137"/>
    <s v="GEO1004"/>
    <x v="0"/>
    <x v="4"/>
  </r>
  <r>
    <x v="15"/>
    <x v="12"/>
    <x v="239"/>
    <s v="GEO1004"/>
    <x v="0"/>
    <x v="4"/>
  </r>
  <r>
    <x v="15"/>
    <x v="13"/>
    <x v="240"/>
    <s v="GEO1004"/>
    <x v="0"/>
    <x v="5"/>
  </r>
  <r>
    <x v="15"/>
    <x v="14"/>
    <x v="241"/>
    <s v="GEO1004"/>
    <x v="0"/>
    <x v="5"/>
  </r>
  <r>
    <x v="15"/>
    <x v="15"/>
    <x v="228"/>
    <s v="GEO1004"/>
    <x v="0"/>
    <x v="5"/>
  </r>
  <r>
    <x v="16"/>
    <x v="16"/>
    <x v="242"/>
    <s v="GEO1001"/>
    <x v="1"/>
    <x v="0"/>
  </r>
  <r>
    <x v="16"/>
    <x v="17"/>
    <x v="243"/>
    <s v="GEO1001"/>
    <x v="1"/>
    <x v="0"/>
  </r>
  <r>
    <x v="16"/>
    <x v="0"/>
    <x v="244"/>
    <s v="GEO1001"/>
    <x v="1"/>
    <x v="0"/>
  </r>
  <r>
    <x v="16"/>
    <x v="1"/>
    <x v="245"/>
    <s v="GEO1001"/>
    <x v="1"/>
    <x v="1"/>
  </r>
  <r>
    <x v="16"/>
    <x v="2"/>
    <x v="246"/>
    <s v="GEO1001"/>
    <x v="1"/>
    <x v="1"/>
  </r>
  <r>
    <x v="16"/>
    <x v="3"/>
    <x v="247"/>
    <s v="GEO1001"/>
    <x v="1"/>
    <x v="1"/>
  </r>
  <r>
    <x v="16"/>
    <x v="4"/>
    <x v="175"/>
    <s v="GEO1001"/>
    <x v="1"/>
    <x v="2"/>
  </r>
  <r>
    <x v="16"/>
    <x v="5"/>
    <x v="248"/>
    <s v="GEO1001"/>
    <x v="1"/>
    <x v="2"/>
  </r>
  <r>
    <x v="16"/>
    <x v="6"/>
    <x v="249"/>
    <s v="GEO1001"/>
    <x v="1"/>
    <x v="2"/>
  </r>
  <r>
    <x v="16"/>
    <x v="7"/>
    <x v="250"/>
    <s v="GEO1001"/>
    <x v="1"/>
    <x v="3"/>
  </r>
  <r>
    <x v="16"/>
    <x v="8"/>
    <x v="251"/>
    <s v="GEO1001"/>
    <x v="1"/>
    <x v="3"/>
  </r>
  <r>
    <x v="16"/>
    <x v="9"/>
    <x v="252"/>
    <s v="GEO1001"/>
    <x v="1"/>
    <x v="3"/>
  </r>
  <r>
    <x v="16"/>
    <x v="10"/>
    <x v="253"/>
    <s v="GEO1001"/>
    <x v="1"/>
    <x v="4"/>
  </r>
  <r>
    <x v="16"/>
    <x v="11"/>
    <x v="254"/>
    <s v="GEO1001"/>
    <x v="1"/>
    <x v="4"/>
  </r>
  <r>
    <x v="16"/>
    <x v="12"/>
    <x v="255"/>
    <s v="GEO1001"/>
    <x v="1"/>
    <x v="4"/>
  </r>
  <r>
    <x v="16"/>
    <x v="13"/>
    <x v="256"/>
    <s v="GEO1001"/>
    <x v="1"/>
    <x v="5"/>
  </r>
  <r>
    <x v="16"/>
    <x v="14"/>
    <x v="257"/>
    <s v="GEO1001"/>
    <x v="1"/>
    <x v="5"/>
  </r>
  <r>
    <x v="16"/>
    <x v="15"/>
    <x v="258"/>
    <s v="GEO1001"/>
    <x v="1"/>
    <x v="5"/>
  </r>
  <r>
    <x v="17"/>
    <x v="16"/>
    <x v="259"/>
    <s v="GEO1004"/>
    <x v="0"/>
    <x v="0"/>
  </r>
  <r>
    <x v="17"/>
    <x v="17"/>
    <x v="260"/>
    <s v="GEO1004"/>
    <x v="0"/>
    <x v="0"/>
  </r>
  <r>
    <x v="17"/>
    <x v="0"/>
    <x v="261"/>
    <s v="GEO1004"/>
    <x v="0"/>
    <x v="0"/>
  </r>
  <r>
    <x v="17"/>
    <x v="1"/>
    <x v="262"/>
    <s v="GEO1004"/>
    <x v="0"/>
    <x v="1"/>
  </r>
  <r>
    <x v="17"/>
    <x v="2"/>
    <x v="263"/>
    <s v="GEO1004"/>
    <x v="0"/>
    <x v="1"/>
  </r>
  <r>
    <x v="17"/>
    <x v="3"/>
    <x v="264"/>
    <s v="GEO1004"/>
    <x v="0"/>
    <x v="1"/>
  </r>
  <r>
    <x v="17"/>
    <x v="4"/>
    <x v="265"/>
    <s v="GEO1004"/>
    <x v="0"/>
    <x v="2"/>
  </r>
  <r>
    <x v="17"/>
    <x v="5"/>
    <x v="266"/>
    <s v="GEO1004"/>
    <x v="0"/>
    <x v="2"/>
  </r>
  <r>
    <x v="17"/>
    <x v="6"/>
    <x v="267"/>
    <s v="GEO1004"/>
    <x v="0"/>
    <x v="2"/>
  </r>
  <r>
    <x v="17"/>
    <x v="7"/>
    <x v="259"/>
    <s v="GEO1004"/>
    <x v="0"/>
    <x v="3"/>
  </r>
  <r>
    <x v="17"/>
    <x v="8"/>
    <x v="268"/>
    <s v="GEO1004"/>
    <x v="0"/>
    <x v="3"/>
  </r>
  <r>
    <x v="17"/>
    <x v="9"/>
    <x v="269"/>
    <s v="GEO1004"/>
    <x v="0"/>
    <x v="3"/>
  </r>
  <r>
    <x v="17"/>
    <x v="10"/>
    <x v="270"/>
    <s v="GEO1004"/>
    <x v="0"/>
    <x v="4"/>
  </r>
  <r>
    <x v="17"/>
    <x v="11"/>
    <x v="271"/>
    <s v="GEO1004"/>
    <x v="0"/>
    <x v="4"/>
  </r>
  <r>
    <x v="17"/>
    <x v="12"/>
    <x v="272"/>
    <s v="GEO1004"/>
    <x v="0"/>
    <x v="4"/>
  </r>
  <r>
    <x v="17"/>
    <x v="13"/>
    <x v="273"/>
    <s v="GEO1004"/>
    <x v="0"/>
    <x v="5"/>
  </r>
  <r>
    <x v="17"/>
    <x v="14"/>
    <x v="274"/>
    <s v="GEO1004"/>
    <x v="0"/>
    <x v="5"/>
  </r>
  <r>
    <x v="17"/>
    <x v="15"/>
    <x v="275"/>
    <s v="GEO1004"/>
    <x v="0"/>
    <x v="5"/>
  </r>
  <r>
    <x v="18"/>
    <x v="4"/>
    <x v="276"/>
    <s v="GEO1002"/>
    <x v="3"/>
    <x v="2"/>
  </r>
  <r>
    <x v="18"/>
    <x v="5"/>
    <x v="277"/>
    <s v="GEO1002"/>
    <x v="3"/>
    <x v="2"/>
  </r>
  <r>
    <x v="18"/>
    <x v="6"/>
    <x v="278"/>
    <s v="GEO1002"/>
    <x v="3"/>
    <x v="2"/>
  </r>
  <r>
    <x v="18"/>
    <x v="7"/>
    <x v="279"/>
    <s v="GEO1002"/>
    <x v="3"/>
    <x v="3"/>
  </r>
  <r>
    <x v="18"/>
    <x v="8"/>
    <x v="280"/>
    <s v="GEO1002"/>
    <x v="3"/>
    <x v="3"/>
  </r>
  <r>
    <x v="18"/>
    <x v="9"/>
    <x v="281"/>
    <s v="GEO1002"/>
    <x v="3"/>
    <x v="3"/>
  </r>
  <r>
    <x v="18"/>
    <x v="10"/>
    <x v="282"/>
    <s v="GEO1002"/>
    <x v="3"/>
    <x v="4"/>
  </r>
  <r>
    <x v="18"/>
    <x v="11"/>
    <x v="283"/>
    <s v="GEO1002"/>
    <x v="3"/>
    <x v="4"/>
  </r>
  <r>
    <x v="18"/>
    <x v="12"/>
    <x v="284"/>
    <s v="GEO1002"/>
    <x v="3"/>
    <x v="4"/>
  </r>
  <r>
    <x v="18"/>
    <x v="13"/>
    <x v="285"/>
    <s v="GEO1002"/>
    <x v="3"/>
    <x v="5"/>
  </r>
  <r>
    <x v="18"/>
    <x v="14"/>
    <x v="286"/>
    <s v="GEO1002"/>
    <x v="3"/>
    <x v="5"/>
  </r>
  <r>
    <x v="18"/>
    <x v="15"/>
    <x v="287"/>
    <s v="GEO1002"/>
    <x v="3"/>
    <x v="5"/>
  </r>
  <r>
    <x v="19"/>
    <x v="16"/>
    <x v="288"/>
    <s v="GEO1001"/>
    <x v="1"/>
    <x v="0"/>
  </r>
  <r>
    <x v="19"/>
    <x v="17"/>
    <x v="289"/>
    <s v="GEO1001"/>
    <x v="1"/>
    <x v="0"/>
  </r>
  <r>
    <x v="19"/>
    <x v="0"/>
    <x v="290"/>
    <s v="GEO1001"/>
    <x v="1"/>
    <x v="0"/>
  </r>
  <r>
    <x v="19"/>
    <x v="1"/>
    <x v="291"/>
    <s v="GEO1001"/>
    <x v="1"/>
    <x v="1"/>
  </r>
  <r>
    <x v="19"/>
    <x v="2"/>
    <x v="292"/>
    <s v="GEO1001"/>
    <x v="1"/>
    <x v="1"/>
  </r>
  <r>
    <x v="19"/>
    <x v="3"/>
    <x v="293"/>
    <s v="GEO1001"/>
    <x v="1"/>
    <x v="1"/>
  </r>
  <r>
    <x v="19"/>
    <x v="4"/>
    <x v="294"/>
    <s v="GEO1001"/>
    <x v="1"/>
    <x v="2"/>
  </r>
  <r>
    <x v="19"/>
    <x v="5"/>
    <x v="295"/>
    <s v="GEO1001"/>
    <x v="1"/>
    <x v="2"/>
  </r>
  <r>
    <x v="19"/>
    <x v="6"/>
    <x v="296"/>
    <s v="GEO1001"/>
    <x v="1"/>
    <x v="2"/>
  </r>
  <r>
    <x v="19"/>
    <x v="7"/>
    <x v="297"/>
    <s v="GEO1001"/>
    <x v="1"/>
    <x v="3"/>
  </r>
  <r>
    <x v="19"/>
    <x v="8"/>
    <x v="288"/>
    <s v="GEO1001"/>
    <x v="1"/>
    <x v="3"/>
  </r>
  <r>
    <x v="19"/>
    <x v="9"/>
    <x v="298"/>
    <s v="GEO1001"/>
    <x v="1"/>
    <x v="3"/>
  </r>
  <r>
    <x v="19"/>
    <x v="10"/>
    <x v="299"/>
    <s v="GEO1001"/>
    <x v="1"/>
    <x v="4"/>
  </r>
  <r>
    <x v="19"/>
    <x v="11"/>
    <x v="300"/>
    <s v="GEO1001"/>
    <x v="1"/>
    <x v="4"/>
  </r>
  <r>
    <x v="19"/>
    <x v="12"/>
    <x v="301"/>
    <s v="GEO1001"/>
    <x v="1"/>
    <x v="4"/>
  </r>
  <r>
    <x v="19"/>
    <x v="13"/>
    <x v="302"/>
    <s v="GEO1001"/>
    <x v="1"/>
    <x v="5"/>
  </r>
  <r>
    <x v="19"/>
    <x v="14"/>
    <x v="303"/>
    <s v="GEO1001"/>
    <x v="1"/>
    <x v="5"/>
  </r>
  <r>
    <x v="19"/>
    <x v="15"/>
    <x v="304"/>
    <s v="GEO1001"/>
    <x v="1"/>
    <x v="5"/>
  </r>
  <r>
    <x v="20"/>
    <x v="16"/>
    <x v="305"/>
    <s v="GEO1004"/>
    <x v="0"/>
    <x v="0"/>
  </r>
  <r>
    <x v="20"/>
    <x v="17"/>
    <x v="306"/>
    <s v="GEO1004"/>
    <x v="0"/>
    <x v="0"/>
  </r>
  <r>
    <x v="20"/>
    <x v="0"/>
    <x v="307"/>
    <s v="GEO1004"/>
    <x v="0"/>
    <x v="0"/>
  </r>
  <r>
    <x v="20"/>
    <x v="1"/>
    <x v="186"/>
    <s v="GEO1004"/>
    <x v="0"/>
    <x v="1"/>
  </r>
  <r>
    <x v="20"/>
    <x v="2"/>
    <x v="308"/>
    <s v="GEO1004"/>
    <x v="0"/>
    <x v="1"/>
  </r>
  <r>
    <x v="20"/>
    <x v="3"/>
    <x v="309"/>
    <s v="GEO1004"/>
    <x v="0"/>
    <x v="1"/>
  </r>
  <r>
    <x v="20"/>
    <x v="4"/>
    <x v="310"/>
    <s v="GEO1004"/>
    <x v="0"/>
    <x v="2"/>
  </r>
  <r>
    <x v="20"/>
    <x v="5"/>
    <x v="311"/>
    <s v="GEO1004"/>
    <x v="0"/>
    <x v="2"/>
  </r>
  <r>
    <x v="20"/>
    <x v="6"/>
    <x v="312"/>
    <s v="GEO1004"/>
    <x v="0"/>
    <x v="2"/>
  </r>
  <r>
    <x v="20"/>
    <x v="7"/>
    <x v="313"/>
    <s v="GEO1004"/>
    <x v="0"/>
    <x v="3"/>
  </r>
  <r>
    <x v="20"/>
    <x v="8"/>
    <x v="314"/>
    <s v="GEO1004"/>
    <x v="0"/>
    <x v="3"/>
  </r>
  <r>
    <x v="20"/>
    <x v="9"/>
    <x v="315"/>
    <s v="GEO1004"/>
    <x v="0"/>
    <x v="3"/>
  </r>
  <r>
    <x v="20"/>
    <x v="15"/>
    <x v="316"/>
    <s v="GEO1004"/>
    <x v="0"/>
    <x v="5"/>
  </r>
  <r>
    <x v="21"/>
    <x v="16"/>
    <x v="317"/>
    <s v="GEO1002"/>
    <x v="3"/>
    <x v="0"/>
  </r>
  <r>
    <x v="21"/>
    <x v="17"/>
    <x v="248"/>
    <s v="GEO1002"/>
    <x v="3"/>
    <x v="0"/>
  </r>
  <r>
    <x v="21"/>
    <x v="0"/>
    <x v="214"/>
    <s v="GEO1002"/>
    <x v="3"/>
    <x v="0"/>
  </r>
  <r>
    <x v="21"/>
    <x v="1"/>
    <x v="242"/>
    <s v="GEO1002"/>
    <x v="3"/>
    <x v="1"/>
  </r>
  <r>
    <x v="21"/>
    <x v="2"/>
    <x v="318"/>
    <s v="GEO1002"/>
    <x v="3"/>
    <x v="1"/>
  </r>
  <r>
    <x v="21"/>
    <x v="3"/>
    <x v="317"/>
    <s v="GEO1002"/>
    <x v="3"/>
    <x v="1"/>
  </r>
  <r>
    <x v="21"/>
    <x v="4"/>
    <x v="171"/>
    <s v="GEO1002"/>
    <x v="3"/>
    <x v="2"/>
  </r>
  <r>
    <x v="21"/>
    <x v="5"/>
    <x v="319"/>
    <s v="GEO1002"/>
    <x v="3"/>
    <x v="2"/>
  </r>
  <r>
    <x v="21"/>
    <x v="6"/>
    <x v="320"/>
    <s v="GEO1002"/>
    <x v="3"/>
    <x v="2"/>
  </r>
  <r>
    <x v="21"/>
    <x v="7"/>
    <x v="321"/>
    <s v="GEO1002"/>
    <x v="3"/>
    <x v="3"/>
  </r>
  <r>
    <x v="21"/>
    <x v="8"/>
    <x v="322"/>
    <s v="GEO1002"/>
    <x v="3"/>
    <x v="3"/>
  </r>
  <r>
    <x v="21"/>
    <x v="9"/>
    <x v="323"/>
    <s v="GEO1002"/>
    <x v="3"/>
    <x v="3"/>
  </r>
  <r>
    <x v="21"/>
    <x v="10"/>
    <x v="324"/>
    <s v="GEO1002"/>
    <x v="3"/>
    <x v="4"/>
  </r>
  <r>
    <x v="21"/>
    <x v="11"/>
    <x v="325"/>
    <s v="GEO1002"/>
    <x v="3"/>
    <x v="4"/>
  </r>
  <r>
    <x v="21"/>
    <x v="12"/>
    <x v="326"/>
    <s v="GEO1002"/>
    <x v="3"/>
    <x v="4"/>
  </r>
  <r>
    <x v="21"/>
    <x v="13"/>
    <x v="327"/>
    <s v="GEO1002"/>
    <x v="3"/>
    <x v="5"/>
  </r>
  <r>
    <x v="21"/>
    <x v="14"/>
    <x v="328"/>
    <s v="GEO1002"/>
    <x v="3"/>
    <x v="5"/>
  </r>
  <r>
    <x v="21"/>
    <x v="15"/>
    <x v="329"/>
    <s v="GEO1002"/>
    <x v="3"/>
    <x v="5"/>
  </r>
  <r>
    <x v="22"/>
    <x v="16"/>
    <x v="330"/>
    <s v="GEO1001"/>
    <x v="1"/>
    <x v="0"/>
  </r>
  <r>
    <x v="22"/>
    <x v="17"/>
    <x v="331"/>
    <s v="GEO1001"/>
    <x v="1"/>
    <x v="0"/>
  </r>
  <r>
    <x v="22"/>
    <x v="0"/>
    <x v="332"/>
    <s v="GEO1001"/>
    <x v="1"/>
    <x v="0"/>
  </r>
  <r>
    <x v="22"/>
    <x v="1"/>
    <x v="333"/>
    <s v="GEO1001"/>
    <x v="1"/>
    <x v="1"/>
  </r>
  <r>
    <x v="22"/>
    <x v="2"/>
    <x v="334"/>
    <s v="GEO1001"/>
    <x v="1"/>
    <x v="1"/>
  </r>
  <r>
    <x v="22"/>
    <x v="3"/>
    <x v="335"/>
    <s v="GEO1001"/>
    <x v="1"/>
    <x v="1"/>
  </r>
  <r>
    <x v="22"/>
    <x v="4"/>
    <x v="44"/>
    <s v="GEO1001"/>
    <x v="1"/>
    <x v="2"/>
  </r>
  <r>
    <x v="22"/>
    <x v="5"/>
    <x v="336"/>
    <s v="GEO1001"/>
    <x v="1"/>
    <x v="2"/>
  </r>
  <r>
    <x v="22"/>
    <x v="6"/>
    <x v="337"/>
    <s v="GEO1001"/>
    <x v="1"/>
    <x v="2"/>
  </r>
  <r>
    <x v="22"/>
    <x v="7"/>
    <x v="338"/>
    <s v="GEO1001"/>
    <x v="1"/>
    <x v="3"/>
  </r>
  <r>
    <x v="22"/>
    <x v="8"/>
    <x v="95"/>
    <s v="GEO1001"/>
    <x v="1"/>
    <x v="3"/>
  </r>
  <r>
    <x v="22"/>
    <x v="9"/>
    <x v="335"/>
    <s v="GEO1001"/>
    <x v="1"/>
    <x v="3"/>
  </r>
  <r>
    <x v="22"/>
    <x v="10"/>
    <x v="38"/>
    <s v="GEO1001"/>
    <x v="1"/>
    <x v="4"/>
  </r>
  <r>
    <x v="22"/>
    <x v="11"/>
    <x v="339"/>
    <s v="GEO1001"/>
    <x v="1"/>
    <x v="4"/>
  </r>
  <r>
    <x v="22"/>
    <x v="12"/>
    <x v="340"/>
    <s v="GEO1001"/>
    <x v="1"/>
    <x v="4"/>
  </r>
  <r>
    <x v="22"/>
    <x v="13"/>
    <x v="341"/>
    <s v="GEO1001"/>
    <x v="1"/>
    <x v="5"/>
  </r>
  <r>
    <x v="22"/>
    <x v="14"/>
    <x v="342"/>
    <s v="GEO1001"/>
    <x v="1"/>
    <x v="5"/>
  </r>
  <r>
    <x v="22"/>
    <x v="15"/>
    <x v="343"/>
    <s v="GEO1001"/>
    <x v="1"/>
    <x v="5"/>
  </r>
  <r>
    <x v="23"/>
    <x v="8"/>
    <x v="344"/>
    <s v="GEO1001"/>
    <x v="1"/>
    <x v="3"/>
  </r>
  <r>
    <x v="23"/>
    <x v="9"/>
    <x v="345"/>
    <s v="GEO1001"/>
    <x v="1"/>
    <x v="3"/>
  </r>
  <r>
    <x v="23"/>
    <x v="10"/>
    <x v="346"/>
    <s v="GEO1001"/>
    <x v="1"/>
    <x v="4"/>
  </r>
  <r>
    <x v="23"/>
    <x v="11"/>
    <x v="347"/>
    <s v="GEO1001"/>
    <x v="1"/>
    <x v="4"/>
  </r>
  <r>
    <x v="23"/>
    <x v="12"/>
    <x v="348"/>
    <s v="GEO1001"/>
    <x v="1"/>
    <x v="4"/>
  </r>
  <r>
    <x v="23"/>
    <x v="13"/>
    <x v="349"/>
    <s v="GEO1001"/>
    <x v="1"/>
    <x v="5"/>
  </r>
  <r>
    <x v="23"/>
    <x v="14"/>
    <x v="350"/>
    <s v="GEO1001"/>
    <x v="1"/>
    <x v="5"/>
  </r>
  <r>
    <x v="23"/>
    <x v="15"/>
    <x v="101"/>
    <s v="GEO1001"/>
    <x v="1"/>
    <x v="5"/>
  </r>
  <r>
    <x v="24"/>
    <x v="16"/>
    <x v="351"/>
    <s v="GEO1001"/>
    <x v="1"/>
    <x v="0"/>
  </r>
  <r>
    <x v="24"/>
    <x v="17"/>
    <x v="352"/>
    <s v="GEO1001"/>
    <x v="1"/>
    <x v="0"/>
  </r>
  <r>
    <x v="24"/>
    <x v="0"/>
    <x v="353"/>
    <s v="GEO1001"/>
    <x v="1"/>
    <x v="0"/>
  </r>
  <r>
    <x v="24"/>
    <x v="1"/>
    <x v="354"/>
    <s v="GEO1001"/>
    <x v="1"/>
    <x v="1"/>
  </r>
  <r>
    <x v="24"/>
    <x v="2"/>
    <x v="355"/>
    <s v="GEO1001"/>
    <x v="1"/>
    <x v="1"/>
  </r>
  <r>
    <x v="24"/>
    <x v="3"/>
    <x v="356"/>
    <s v="GEO1001"/>
    <x v="1"/>
    <x v="1"/>
  </r>
  <r>
    <x v="24"/>
    <x v="4"/>
    <x v="37"/>
    <s v="GEO1001"/>
    <x v="1"/>
    <x v="2"/>
  </r>
  <r>
    <x v="24"/>
    <x v="5"/>
    <x v="357"/>
    <s v="GEO1001"/>
    <x v="1"/>
    <x v="2"/>
  </r>
  <r>
    <x v="24"/>
    <x v="6"/>
    <x v="357"/>
    <s v="GEO1001"/>
    <x v="1"/>
    <x v="2"/>
  </r>
  <r>
    <x v="24"/>
    <x v="7"/>
    <x v="358"/>
    <s v="GEO1001"/>
    <x v="1"/>
    <x v="3"/>
  </r>
  <r>
    <x v="24"/>
    <x v="8"/>
    <x v="359"/>
    <s v="GEO1001"/>
    <x v="1"/>
    <x v="3"/>
  </r>
  <r>
    <x v="24"/>
    <x v="9"/>
    <x v="351"/>
    <s v="GEO1001"/>
    <x v="1"/>
    <x v="3"/>
  </r>
  <r>
    <x v="24"/>
    <x v="10"/>
    <x v="360"/>
    <s v="GEO1001"/>
    <x v="1"/>
    <x v="4"/>
  </r>
  <r>
    <x v="24"/>
    <x v="11"/>
    <x v="361"/>
    <s v="GEO1001"/>
    <x v="1"/>
    <x v="4"/>
  </r>
  <r>
    <x v="24"/>
    <x v="12"/>
    <x v="362"/>
    <s v="GEO1001"/>
    <x v="1"/>
    <x v="4"/>
  </r>
  <r>
    <x v="24"/>
    <x v="13"/>
    <x v="363"/>
    <s v="GEO1001"/>
    <x v="1"/>
    <x v="5"/>
  </r>
  <r>
    <x v="24"/>
    <x v="14"/>
    <x v="364"/>
    <s v="GEO1001"/>
    <x v="1"/>
    <x v="5"/>
  </r>
  <r>
    <x v="24"/>
    <x v="15"/>
    <x v="360"/>
    <s v="GEO1001"/>
    <x v="1"/>
    <x v="5"/>
  </r>
  <r>
    <x v="25"/>
    <x v="16"/>
    <x v="365"/>
    <s v="GEO1002"/>
    <x v="3"/>
    <x v="0"/>
  </r>
  <r>
    <x v="25"/>
    <x v="17"/>
    <x v="366"/>
    <s v="GEO1002"/>
    <x v="3"/>
    <x v="0"/>
  </r>
  <r>
    <x v="25"/>
    <x v="0"/>
    <x v="367"/>
    <s v="GEO1002"/>
    <x v="3"/>
    <x v="0"/>
  </r>
  <r>
    <x v="25"/>
    <x v="1"/>
    <x v="368"/>
    <s v="GEO1002"/>
    <x v="3"/>
    <x v="1"/>
  </r>
  <r>
    <x v="25"/>
    <x v="2"/>
    <x v="39"/>
    <s v="GEO1002"/>
    <x v="3"/>
    <x v="1"/>
  </r>
  <r>
    <x v="25"/>
    <x v="3"/>
    <x v="369"/>
    <s v="GEO1002"/>
    <x v="3"/>
    <x v="1"/>
  </r>
  <r>
    <x v="25"/>
    <x v="4"/>
    <x v="370"/>
    <s v="GEO1002"/>
    <x v="3"/>
    <x v="2"/>
  </r>
  <r>
    <x v="25"/>
    <x v="5"/>
    <x v="371"/>
    <s v="GEO1002"/>
    <x v="3"/>
    <x v="2"/>
  </r>
  <r>
    <x v="25"/>
    <x v="6"/>
    <x v="372"/>
    <s v="GEO1002"/>
    <x v="3"/>
    <x v="2"/>
  </r>
  <r>
    <x v="25"/>
    <x v="7"/>
    <x v="373"/>
    <s v="GEO1002"/>
    <x v="3"/>
    <x v="3"/>
  </r>
  <r>
    <x v="25"/>
    <x v="8"/>
    <x v="374"/>
    <s v="GEO1002"/>
    <x v="3"/>
    <x v="3"/>
  </r>
  <r>
    <x v="25"/>
    <x v="9"/>
    <x v="375"/>
    <s v="GEO1002"/>
    <x v="3"/>
    <x v="3"/>
  </r>
  <r>
    <x v="25"/>
    <x v="10"/>
    <x v="376"/>
    <s v="GEO1002"/>
    <x v="3"/>
    <x v="4"/>
  </r>
  <r>
    <x v="25"/>
    <x v="11"/>
    <x v="240"/>
    <s v="GEO1002"/>
    <x v="3"/>
    <x v="4"/>
  </r>
  <r>
    <x v="25"/>
    <x v="12"/>
    <x v="377"/>
    <s v="GEO1002"/>
    <x v="3"/>
    <x v="4"/>
  </r>
  <r>
    <x v="25"/>
    <x v="13"/>
    <x v="378"/>
    <s v="GEO1002"/>
    <x v="3"/>
    <x v="5"/>
  </r>
  <r>
    <x v="25"/>
    <x v="14"/>
    <x v="379"/>
    <s v="GEO1002"/>
    <x v="3"/>
    <x v="5"/>
  </r>
  <r>
    <x v="25"/>
    <x v="15"/>
    <x v="380"/>
    <s v="GEO1002"/>
    <x v="3"/>
    <x v="5"/>
  </r>
  <r>
    <x v="26"/>
    <x v="16"/>
    <x v="381"/>
    <s v="GEO1001"/>
    <x v="1"/>
    <x v="0"/>
  </r>
  <r>
    <x v="26"/>
    <x v="17"/>
    <x v="382"/>
    <s v="GEO1001"/>
    <x v="1"/>
    <x v="0"/>
  </r>
  <r>
    <x v="26"/>
    <x v="0"/>
    <x v="383"/>
    <s v="GEO1001"/>
    <x v="1"/>
    <x v="0"/>
  </r>
  <r>
    <x v="26"/>
    <x v="1"/>
    <x v="384"/>
    <s v="GEO1001"/>
    <x v="1"/>
    <x v="1"/>
  </r>
  <r>
    <x v="26"/>
    <x v="2"/>
    <x v="385"/>
    <s v="GEO1001"/>
    <x v="1"/>
    <x v="1"/>
  </r>
  <r>
    <x v="26"/>
    <x v="3"/>
    <x v="386"/>
    <s v="GEO1001"/>
    <x v="1"/>
    <x v="1"/>
  </r>
  <r>
    <x v="26"/>
    <x v="4"/>
    <x v="387"/>
    <s v="GEO1001"/>
    <x v="1"/>
    <x v="2"/>
  </r>
  <r>
    <x v="26"/>
    <x v="5"/>
    <x v="388"/>
    <s v="GEO1001"/>
    <x v="1"/>
    <x v="2"/>
  </r>
  <r>
    <x v="26"/>
    <x v="6"/>
    <x v="389"/>
    <s v="GEO1001"/>
    <x v="1"/>
    <x v="2"/>
  </r>
  <r>
    <x v="26"/>
    <x v="7"/>
    <x v="387"/>
    <s v="GEO1001"/>
    <x v="1"/>
    <x v="3"/>
  </r>
  <r>
    <x v="26"/>
    <x v="8"/>
    <x v="381"/>
    <s v="GEO1001"/>
    <x v="1"/>
    <x v="3"/>
  </r>
  <r>
    <x v="26"/>
    <x v="9"/>
    <x v="386"/>
    <s v="GEO1001"/>
    <x v="1"/>
    <x v="3"/>
  </r>
  <r>
    <x v="26"/>
    <x v="10"/>
    <x v="390"/>
    <s v="GEO1001"/>
    <x v="1"/>
    <x v="4"/>
  </r>
  <r>
    <x v="26"/>
    <x v="11"/>
    <x v="391"/>
    <s v="GEO1001"/>
    <x v="1"/>
    <x v="4"/>
  </r>
  <r>
    <x v="26"/>
    <x v="12"/>
    <x v="392"/>
    <s v="GEO1001"/>
    <x v="1"/>
    <x v="4"/>
  </r>
  <r>
    <x v="26"/>
    <x v="13"/>
    <x v="393"/>
    <s v="GEO1001"/>
    <x v="1"/>
    <x v="5"/>
  </r>
  <r>
    <x v="26"/>
    <x v="14"/>
    <x v="394"/>
    <s v="GEO1001"/>
    <x v="1"/>
    <x v="5"/>
  </r>
  <r>
    <x v="26"/>
    <x v="15"/>
    <x v="395"/>
    <s v="GEO1001"/>
    <x v="1"/>
    <x v="5"/>
  </r>
  <r>
    <x v="27"/>
    <x v="16"/>
    <x v="396"/>
    <s v="GEO1002"/>
    <x v="3"/>
    <x v="0"/>
  </r>
  <r>
    <x v="27"/>
    <x v="17"/>
    <x v="397"/>
    <s v="GEO1002"/>
    <x v="3"/>
    <x v="0"/>
  </r>
  <r>
    <x v="27"/>
    <x v="0"/>
    <x v="397"/>
    <s v="GEO1002"/>
    <x v="3"/>
    <x v="0"/>
  </r>
  <r>
    <x v="27"/>
    <x v="1"/>
    <x v="398"/>
    <s v="GEO1002"/>
    <x v="3"/>
    <x v="1"/>
  </r>
  <r>
    <x v="27"/>
    <x v="2"/>
    <x v="399"/>
    <s v="GEO1002"/>
    <x v="3"/>
    <x v="1"/>
  </r>
  <r>
    <x v="27"/>
    <x v="3"/>
    <x v="400"/>
    <s v="GEO1002"/>
    <x v="3"/>
    <x v="1"/>
  </r>
  <r>
    <x v="27"/>
    <x v="4"/>
    <x v="401"/>
    <s v="GEO1002"/>
    <x v="3"/>
    <x v="2"/>
  </r>
  <r>
    <x v="27"/>
    <x v="5"/>
    <x v="402"/>
    <s v="GEO1002"/>
    <x v="3"/>
    <x v="2"/>
  </r>
  <r>
    <x v="27"/>
    <x v="6"/>
    <x v="403"/>
    <s v="GEO1002"/>
    <x v="3"/>
    <x v="2"/>
  </r>
  <r>
    <x v="27"/>
    <x v="7"/>
    <x v="404"/>
    <s v="GEO1002"/>
    <x v="3"/>
    <x v="3"/>
  </r>
  <r>
    <x v="27"/>
    <x v="8"/>
    <x v="405"/>
    <s v="GEO1002"/>
    <x v="3"/>
    <x v="3"/>
  </r>
  <r>
    <x v="27"/>
    <x v="9"/>
    <x v="406"/>
    <s v="GEO1002"/>
    <x v="3"/>
    <x v="3"/>
  </r>
  <r>
    <x v="27"/>
    <x v="10"/>
    <x v="407"/>
    <s v="GEO1002"/>
    <x v="3"/>
    <x v="4"/>
  </r>
  <r>
    <x v="27"/>
    <x v="11"/>
    <x v="408"/>
    <s v="GEO1002"/>
    <x v="3"/>
    <x v="4"/>
  </r>
  <r>
    <x v="27"/>
    <x v="12"/>
    <x v="409"/>
    <s v="GEO1002"/>
    <x v="3"/>
    <x v="4"/>
  </r>
  <r>
    <x v="27"/>
    <x v="13"/>
    <x v="410"/>
    <s v="GEO1002"/>
    <x v="3"/>
    <x v="5"/>
  </r>
  <r>
    <x v="27"/>
    <x v="14"/>
    <x v="90"/>
    <s v="GEO1002"/>
    <x v="3"/>
    <x v="5"/>
  </r>
  <r>
    <x v="27"/>
    <x v="15"/>
    <x v="14"/>
    <s v="GEO1002"/>
    <x v="3"/>
    <x v="5"/>
  </r>
  <r>
    <x v="28"/>
    <x v="16"/>
    <x v="411"/>
    <s v="GEO1001"/>
    <x v="1"/>
    <x v="0"/>
  </r>
  <r>
    <x v="28"/>
    <x v="17"/>
    <x v="412"/>
    <s v="GEO1001"/>
    <x v="1"/>
    <x v="0"/>
  </r>
  <r>
    <x v="28"/>
    <x v="0"/>
    <x v="413"/>
    <s v="GEO1001"/>
    <x v="1"/>
    <x v="0"/>
  </r>
  <r>
    <x v="28"/>
    <x v="1"/>
    <x v="414"/>
    <s v="GEO1001"/>
    <x v="1"/>
    <x v="1"/>
  </r>
  <r>
    <x v="28"/>
    <x v="2"/>
    <x v="415"/>
    <s v="GEO1001"/>
    <x v="1"/>
    <x v="1"/>
  </r>
  <r>
    <x v="28"/>
    <x v="3"/>
    <x v="416"/>
    <s v="GEO1001"/>
    <x v="1"/>
    <x v="1"/>
  </r>
  <r>
    <x v="28"/>
    <x v="4"/>
    <x v="417"/>
    <s v="GEO1001"/>
    <x v="1"/>
    <x v="2"/>
  </r>
  <r>
    <x v="28"/>
    <x v="5"/>
    <x v="418"/>
    <s v="GEO1001"/>
    <x v="1"/>
    <x v="2"/>
  </r>
  <r>
    <x v="28"/>
    <x v="6"/>
    <x v="419"/>
    <s v="GEO1001"/>
    <x v="1"/>
    <x v="2"/>
  </r>
  <r>
    <x v="28"/>
    <x v="7"/>
    <x v="420"/>
    <s v="GEO1001"/>
    <x v="1"/>
    <x v="3"/>
  </r>
  <r>
    <x v="28"/>
    <x v="8"/>
    <x v="421"/>
    <s v="GEO1001"/>
    <x v="1"/>
    <x v="3"/>
  </r>
  <r>
    <x v="28"/>
    <x v="9"/>
    <x v="422"/>
    <s v="GEO1001"/>
    <x v="1"/>
    <x v="3"/>
  </r>
  <r>
    <x v="28"/>
    <x v="10"/>
    <x v="423"/>
    <s v="GEO1001"/>
    <x v="1"/>
    <x v="4"/>
  </r>
  <r>
    <x v="28"/>
    <x v="11"/>
    <x v="424"/>
    <s v="GEO1001"/>
    <x v="1"/>
    <x v="4"/>
  </r>
  <r>
    <x v="28"/>
    <x v="12"/>
    <x v="425"/>
    <s v="GEO1001"/>
    <x v="1"/>
    <x v="4"/>
  </r>
  <r>
    <x v="28"/>
    <x v="13"/>
    <x v="426"/>
    <s v="GEO1001"/>
    <x v="1"/>
    <x v="5"/>
  </r>
  <r>
    <x v="28"/>
    <x v="14"/>
    <x v="427"/>
    <s v="GEO1001"/>
    <x v="1"/>
    <x v="5"/>
  </r>
  <r>
    <x v="28"/>
    <x v="15"/>
    <x v="428"/>
    <s v="GEO1001"/>
    <x v="1"/>
    <x v="5"/>
  </r>
  <r>
    <x v="29"/>
    <x v="16"/>
    <x v="429"/>
    <s v="GEO1001"/>
    <x v="1"/>
    <x v="0"/>
  </r>
  <r>
    <x v="29"/>
    <x v="17"/>
    <x v="430"/>
    <s v="GEO1001"/>
    <x v="1"/>
    <x v="0"/>
  </r>
  <r>
    <x v="29"/>
    <x v="0"/>
    <x v="431"/>
    <s v="GEO1001"/>
    <x v="1"/>
    <x v="0"/>
  </r>
  <r>
    <x v="29"/>
    <x v="1"/>
    <x v="432"/>
    <s v="GEO1001"/>
    <x v="1"/>
    <x v="1"/>
  </r>
  <r>
    <x v="29"/>
    <x v="2"/>
    <x v="433"/>
    <s v="GEO1001"/>
    <x v="1"/>
    <x v="1"/>
  </r>
  <r>
    <x v="29"/>
    <x v="3"/>
    <x v="184"/>
    <s v="GEO1001"/>
    <x v="1"/>
    <x v="1"/>
  </r>
  <r>
    <x v="29"/>
    <x v="4"/>
    <x v="98"/>
    <s v="GEO1001"/>
    <x v="1"/>
    <x v="2"/>
  </r>
  <r>
    <x v="29"/>
    <x v="5"/>
    <x v="434"/>
    <s v="GEO1001"/>
    <x v="1"/>
    <x v="2"/>
  </r>
  <r>
    <x v="29"/>
    <x v="6"/>
    <x v="21"/>
    <s v="GEO1001"/>
    <x v="1"/>
    <x v="2"/>
  </r>
  <r>
    <x v="29"/>
    <x v="7"/>
    <x v="86"/>
    <s v="GEO1001"/>
    <x v="1"/>
    <x v="3"/>
  </r>
  <r>
    <x v="29"/>
    <x v="8"/>
    <x v="435"/>
    <s v="GEO1001"/>
    <x v="1"/>
    <x v="3"/>
  </r>
  <r>
    <x v="29"/>
    <x v="9"/>
    <x v="184"/>
    <s v="GEO1001"/>
    <x v="1"/>
    <x v="3"/>
  </r>
  <r>
    <x v="29"/>
    <x v="12"/>
    <x v="436"/>
    <s v="GEO1001"/>
    <x v="1"/>
    <x v="4"/>
  </r>
  <r>
    <x v="29"/>
    <x v="13"/>
    <x v="437"/>
    <s v="GEO1001"/>
    <x v="1"/>
    <x v="5"/>
  </r>
  <r>
    <x v="29"/>
    <x v="14"/>
    <x v="438"/>
    <s v="GEO1001"/>
    <x v="1"/>
    <x v="5"/>
  </r>
  <r>
    <x v="29"/>
    <x v="15"/>
    <x v="439"/>
    <s v="GEO1001"/>
    <x v="1"/>
    <x v="5"/>
  </r>
  <r>
    <x v="30"/>
    <x v="16"/>
    <x v="440"/>
    <s v="GEO1004"/>
    <x v="0"/>
    <x v="0"/>
  </r>
  <r>
    <x v="30"/>
    <x v="17"/>
    <x v="441"/>
    <s v="GEO1004"/>
    <x v="0"/>
    <x v="0"/>
  </r>
  <r>
    <x v="30"/>
    <x v="0"/>
    <x v="442"/>
    <s v="GEO1004"/>
    <x v="0"/>
    <x v="0"/>
  </r>
  <r>
    <x v="30"/>
    <x v="1"/>
    <x v="375"/>
    <s v="GEO1004"/>
    <x v="0"/>
    <x v="1"/>
  </r>
  <r>
    <x v="30"/>
    <x v="2"/>
    <x v="443"/>
    <s v="GEO1004"/>
    <x v="0"/>
    <x v="1"/>
  </r>
  <r>
    <x v="30"/>
    <x v="3"/>
    <x v="444"/>
    <s v="GEO1004"/>
    <x v="0"/>
    <x v="1"/>
  </r>
  <r>
    <x v="30"/>
    <x v="4"/>
    <x v="445"/>
    <s v="GEO1004"/>
    <x v="0"/>
    <x v="2"/>
  </r>
  <r>
    <x v="30"/>
    <x v="5"/>
    <x v="446"/>
    <s v="GEO1004"/>
    <x v="0"/>
    <x v="2"/>
  </r>
  <r>
    <x v="30"/>
    <x v="6"/>
    <x v="447"/>
    <s v="GEO1004"/>
    <x v="0"/>
    <x v="2"/>
  </r>
  <r>
    <x v="30"/>
    <x v="7"/>
    <x v="372"/>
    <s v="GEO1004"/>
    <x v="0"/>
    <x v="3"/>
  </r>
  <r>
    <x v="30"/>
    <x v="8"/>
    <x v="448"/>
    <s v="GEO1004"/>
    <x v="0"/>
    <x v="3"/>
  </r>
  <r>
    <x v="30"/>
    <x v="9"/>
    <x v="444"/>
    <s v="GEO1004"/>
    <x v="0"/>
    <x v="3"/>
  </r>
  <r>
    <x v="30"/>
    <x v="10"/>
    <x v="449"/>
    <s v="GEO1004"/>
    <x v="0"/>
    <x v="4"/>
  </r>
  <r>
    <x v="30"/>
    <x v="11"/>
    <x v="443"/>
    <s v="GEO1004"/>
    <x v="0"/>
    <x v="4"/>
  </r>
  <r>
    <x v="30"/>
    <x v="12"/>
    <x v="310"/>
    <s v="GEO1004"/>
    <x v="0"/>
    <x v="4"/>
  </r>
  <r>
    <x v="30"/>
    <x v="13"/>
    <x v="141"/>
    <s v="GEO1004"/>
    <x v="0"/>
    <x v="5"/>
  </r>
  <r>
    <x v="30"/>
    <x v="14"/>
    <x v="441"/>
    <s v="GEO1004"/>
    <x v="0"/>
    <x v="5"/>
  </r>
  <r>
    <x v="30"/>
    <x v="15"/>
    <x v="450"/>
    <s v="GEO1004"/>
    <x v="0"/>
    <x v="5"/>
  </r>
  <r>
    <x v="31"/>
    <x v="16"/>
    <x v="451"/>
    <s v="GEO1001"/>
    <x v="1"/>
    <x v="0"/>
  </r>
  <r>
    <x v="31"/>
    <x v="17"/>
    <x v="452"/>
    <s v="GEO1001"/>
    <x v="1"/>
    <x v="0"/>
  </r>
  <r>
    <x v="31"/>
    <x v="0"/>
    <x v="453"/>
    <s v="GEO1001"/>
    <x v="1"/>
    <x v="0"/>
  </r>
  <r>
    <x v="31"/>
    <x v="1"/>
    <x v="454"/>
    <s v="GEO1001"/>
    <x v="1"/>
    <x v="1"/>
  </r>
  <r>
    <x v="31"/>
    <x v="2"/>
    <x v="455"/>
    <s v="GEO1001"/>
    <x v="1"/>
    <x v="1"/>
  </r>
  <r>
    <x v="31"/>
    <x v="3"/>
    <x v="456"/>
    <s v="GEO1001"/>
    <x v="1"/>
    <x v="1"/>
  </r>
  <r>
    <x v="31"/>
    <x v="4"/>
    <x v="457"/>
    <s v="GEO1001"/>
    <x v="1"/>
    <x v="2"/>
  </r>
  <r>
    <x v="31"/>
    <x v="5"/>
    <x v="148"/>
    <s v="GEO1001"/>
    <x v="1"/>
    <x v="2"/>
  </r>
  <r>
    <x v="31"/>
    <x v="6"/>
    <x v="458"/>
    <s v="GEO1001"/>
    <x v="1"/>
    <x v="2"/>
  </r>
  <r>
    <x v="31"/>
    <x v="7"/>
    <x v="459"/>
    <s v="GEO1001"/>
    <x v="1"/>
    <x v="3"/>
  </r>
  <r>
    <x v="31"/>
    <x v="8"/>
    <x v="245"/>
    <s v="GEO1001"/>
    <x v="1"/>
    <x v="3"/>
  </r>
  <r>
    <x v="31"/>
    <x v="9"/>
    <x v="460"/>
    <s v="GEO1001"/>
    <x v="1"/>
    <x v="3"/>
  </r>
  <r>
    <x v="31"/>
    <x v="10"/>
    <x v="461"/>
    <s v="GEO1001"/>
    <x v="1"/>
    <x v="4"/>
  </r>
  <r>
    <x v="31"/>
    <x v="11"/>
    <x v="462"/>
    <s v="GEO1001"/>
    <x v="1"/>
    <x v="4"/>
  </r>
  <r>
    <x v="31"/>
    <x v="12"/>
    <x v="463"/>
    <s v="GEO1001"/>
    <x v="1"/>
    <x v="4"/>
  </r>
  <r>
    <x v="31"/>
    <x v="13"/>
    <x v="464"/>
    <s v="GEO1001"/>
    <x v="1"/>
    <x v="5"/>
  </r>
  <r>
    <x v="31"/>
    <x v="14"/>
    <x v="465"/>
    <s v="GEO1001"/>
    <x v="1"/>
    <x v="5"/>
  </r>
  <r>
    <x v="31"/>
    <x v="15"/>
    <x v="466"/>
    <s v="GEO1001"/>
    <x v="1"/>
    <x v="5"/>
  </r>
  <r>
    <x v="32"/>
    <x v="16"/>
    <x v="467"/>
    <s v="GEO1003"/>
    <x v="2"/>
    <x v="0"/>
  </r>
  <r>
    <x v="32"/>
    <x v="17"/>
    <x v="468"/>
    <s v="GEO1003"/>
    <x v="2"/>
    <x v="0"/>
  </r>
  <r>
    <x v="32"/>
    <x v="0"/>
    <x v="469"/>
    <s v="GEO1003"/>
    <x v="2"/>
    <x v="0"/>
  </r>
  <r>
    <x v="32"/>
    <x v="1"/>
    <x v="470"/>
    <s v="GEO1003"/>
    <x v="2"/>
    <x v="1"/>
  </r>
  <r>
    <x v="32"/>
    <x v="2"/>
    <x v="471"/>
    <s v="GEO1003"/>
    <x v="2"/>
    <x v="1"/>
  </r>
  <r>
    <x v="32"/>
    <x v="3"/>
    <x v="472"/>
    <s v="GEO1003"/>
    <x v="2"/>
    <x v="1"/>
  </r>
  <r>
    <x v="32"/>
    <x v="4"/>
    <x v="473"/>
    <s v="GEO1003"/>
    <x v="2"/>
    <x v="2"/>
  </r>
  <r>
    <x v="32"/>
    <x v="5"/>
    <x v="85"/>
    <s v="GEO1003"/>
    <x v="2"/>
    <x v="2"/>
  </r>
  <r>
    <x v="32"/>
    <x v="6"/>
    <x v="474"/>
    <s v="GEO1003"/>
    <x v="2"/>
    <x v="2"/>
  </r>
  <r>
    <x v="32"/>
    <x v="7"/>
    <x v="475"/>
    <s v="GEO1003"/>
    <x v="2"/>
    <x v="3"/>
  </r>
  <r>
    <x v="32"/>
    <x v="8"/>
    <x v="467"/>
    <s v="GEO1003"/>
    <x v="2"/>
    <x v="3"/>
  </r>
  <r>
    <x v="32"/>
    <x v="9"/>
    <x v="358"/>
    <s v="GEO1003"/>
    <x v="2"/>
    <x v="3"/>
  </r>
  <r>
    <x v="32"/>
    <x v="10"/>
    <x v="476"/>
    <s v="GEO1003"/>
    <x v="2"/>
    <x v="4"/>
  </r>
  <r>
    <x v="32"/>
    <x v="11"/>
    <x v="477"/>
    <s v="GEO1003"/>
    <x v="2"/>
    <x v="4"/>
  </r>
  <r>
    <x v="32"/>
    <x v="12"/>
    <x v="478"/>
    <s v="GEO1003"/>
    <x v="2"/>
    <x v="4"/>
  </r>
  <r>
    <x v="32"/>
    <x v="13"/>
    <x v="479"/>
    <s v="GEO1003"/>
    <x v="2"/>
    <x v="5"/>
  </r>
  <r>
    <x v="32"/>
    <x v="14"/>
    <x v="480"/>
    <s v="GEO1003"/>
    <x v="2"/>
    <x v="5"/>
  </r>
  <r>
    <x v="32"/>
    <x v="15"/>
    <x v="481"/>
    <s v="GEO1003"/>
    <x v="2"/>
    <x v="5"/>
  </r>
  <r>
    <x v="33"/>
    <x v="16"/>
    <x v="482"/>
    <s v="GEO1002"/>
    <x v="3"/>
    <x v="0"/>
  </r>
  <r>
    <x v="33"/>
    <x v="17"/>
    <x v="414"/>
    <s v="GEO1002"/>
    <x v="3"/>
    <x v="0"/>
  </r>
  <r>
    <x v="33"/>
    <x v="0"/>
    <x v="483"/>
    <s v="GEO1002"/>
    <x v="3"/>
    <x v="0"/>
  </r>
  <r>
    <x v="33"/>
    <x v="1"/>
    <x v="484"/>
    <s v="GEO1002"/>
    <x v="3"/>
    <x v="1"/>
  </r>
  <r>
    <x v="33"/>
    <x v="2"/>
    <x v="485"/>
    <s v="GEO1002"/>
    <x v="3"/>
    <x v="1"/>
  </r>
  <r>
    <x v="33"/>
    <x v="3"/>
    <x v="486"/>
    <s v="GEO1002"/>
    <x v="3"/>
    <x v="1"/>
  </r>
  <r>
    <x v="33"/>
    <x v="4"/>
    <x v="487"/>
    <s v="GEO1002"/>
    <x v="3"/>
    <x v="2"/>
  </r>
  <r>
    <x v="33"/>
    <x v="5"/>
    <x v="488"/>
    <s v="GEO1002"/>
    <x v="3"/>
    <x v="2"/>
  </r>
  <r>
    <x v="33"/>
    <x v="6"/>
    <x v="489"/>
    <s v="GEO1002"/>
    <x v="3"/>
    <x v="2"/>
  </r>
  <r>
    <x v="33"/>
    <x v="7"/>
    <x v="490"/>
    <s v="GEO1002"/>
    <x v="3"/>
    <x v="3"/>
  </r>
  <r>
    <x v="33"/>
    <x v="8"/>
    <x v="482"/>
    <s v="GEO1002"/>
    <x v="3"/>
    <x v="3"/>
  </r>
  <r>
    <x v="33"/>
    <x v="9"/>
    <x v="491"/>
    <s v="GEO1002"/>
    <x v="3"/>
    <x v="3"/>
  </r>
  <r>
    <x v="33"/>
    <x v="10"/>
    <x v="492"/>
    <s v="GEO1002"/>
    <x v="3"/>
    <x v="4"/>
  </r>
  <r>
    <x v="33"/>
    <x v="11"/>
    <x v="493"/>
    <s v="GEO1002"/>
    <x v="3"/>
    <x v="4"/>
  </r>
  <r>
    <x v="33"/>
    <x v="12"/>
    <x v="494"/>
    <s v="GEO1002"/>
    <x v="3"/>
    <x v="4"/>
  </r>
  <r>
    <x v="33"/>
    <x v="13"/>
    <x v="495"/>
    <s v="GEO1002"/>
    <x v="3"/>
    <x v="5"/>
  </r>
  <r>
    <x v="33"/>
    <x v="14"/>
    <x v="496"/>
    <s v="GEO1002"/>
    <x v="3"/>
    <x v="5"/>
  </r>
  <r>
    <x v="33"/>
    <x v="15"/>
    <x v="497"/>
    <s v="GEO1002"/>
    <x v="3"/>
    <x v="5"/>
  </r>
  <r>
    <x v="34"/>
    <x v="16"/>
    <x v="498"/>
    <s v="GEO1003"/>
    <x v="2"/>
    <x v="0"/>
  </r>
  <r>
    <x v="34"/>
    <x v="17"/>
    <x v="499"/>
    <s v="GEO1003"/>
    <x v="2"/>
    <x v="0"/>
  </r>
  <r>
    <x v="34"/>
    <x v="0"/>
    <x v="460"/>
    <s v="GEO1003"/>
    <x v="2"/>
    <x v="0"/>
  </r>
  <r>
    <x v="34"/>
    <x v="1"/>
    <x v="500"/>
    <s v="GEO1003"/>
    <x v="2"/>
    <x v="1"/>
  </r>
  <r>
    <x v="34"/>
    <x v="2"/>
    <x v="501"/>
    <s v="GEO1003"/>
    <x v="2"/>
    <x v="1"/>
  </r>
  <r>
    <x v="34"/>
    <x v="3"/>
    <x v="502"/>
    <s v="GEO1003"/>
    <x v="2"/>
    <x v="1"/>
  </r>
  <r>
    <x v="34"/>
    <x v="4"/>
    <x v="503"/>
    <s v="GEO1003"/>
    <x v="2"/>
    <x v="2"/>
  </r>
  <r>
    <x v="34"/>
    <x v="5"/>
    <x v="504"/>
    <s v="GEO1003"/>
    <x v="2"/>
    <x v="2"/>
  </r>
  <r>
    <x v="34"/>
    <x v="6"/>
    <x v="505"/>
    <s v="GEO1003"/>
    <x v="2"/>
    <x v="2"/>
  </r>
  <r>
    <x v="34"/>
    <x v="7"/>
    <x v="505"/>
    <s v="GEO1003"/>
    <x v="2"/>
    <x v="3"/>
  </r>
  <r>
    <x v="34"/>
    <x v="8"/>
    <x v="499"/>
    <s v="GEO1003"/>
    <x v="2"/>
    <x v="3"/>
  </r>
  <r>
    <x v="34"/>
    <x v="9"/>
    <x v="214"/>
    <s v="GEO1003"/>
    <x v="2"/>
    <x v="3"/>
  </r>
  <r>
    <x v="34"/>
    <x v="10"/>
    <x v="506"/>
    <s v="GEO1003"/>
    <x v="2"/>
    <x v="4"/>
  </r>
  <r>
    <x v="34"/>
    <x v="11"/>
    <x v="507"/>
    <s v="GEO1003"/>
    <x v="2"/>
    <x v="4"/>
  </r>
  <r>
    <x v="34"/>
    <x v="12"/>
    <x v="508"/>
    <s v="GEO1003"/>
    <x v="2"/>
    <x v="4"/>
  </r>
  <r>
    <x v="34"/>
    <x v="13"/>
    <x v="509"/>
    <s v="GEO1003"/>
    <x v="2"/>
    <x v="5"/>
  </r>
  <r>
    <x v="34"/>
    <x v="14"/>
    <x v="510"/>
    <s v="GEO1003"/>
    <x v="2"/>
    <x v="5"/>
  </r>
  <r>
    <x v="34"/>
    <x v="15"/>
    <x v="511"/>
    <s v="GEO1003"/>
    <x v="2"/>
    <x v="5"/>
  </r>
  <r>
    <x v="35"/>
    <x v="16"/>
    <x v="512"/>
    <s v="GEO1002"/>
    <x v="3"/>
    <x v="0"/>
  </r>
  <r>
    <x v="35"/>
    <x v="17"/>
    <x v="128"/>
    <s v="GEO1002"/>
    <x v="3"/>
    <x v="0"/>
  </r>
  <r>
    <x v="35"/>
    <x v="0"/>
    <x v="513"/>
    <s v="GEO1002"/>
    <x v="3"/>
    <x v="0"/>
  </r>
  <r>
    <x v="35"/>
    <x v="1"/>
    <x v="514"/>
    <s v="GEO1002"/>
    <x v="3"/>
    <x v="1"/>
  </r>
  <r>
    <x v="35"/>
    <x v="2"/>
    <x v="515"/>
    <s v="GEO1002"/>
    <x v="3"/>
    <x v="1"/>
  </r>
  <r>
    <x v="35"/>
    <x v="3"/>
    <x v="516"/>
    <s v="GEO1002"/>
    <x v="3"/>
    <x v="1"/>
  </r>
  <r>
    <x v="35"/>
    <x v="4"/>
    <x v="517"/>
    <s v="GEO1002"/>
    <x v="3"/>
    <x v="2"/>
  </r>
  <r>
    <x v="35"/>
    <x v="5"/>
    <x v="518"/>
    <s v="GEO1002"/>
    <x v="3"/>
    <x v="2"/>
  </r>
  <r>
    <x v="35"/>
    <x v="6"/>
    <x v="519"/>
    <s v="GEO1002"/>
    <x v="3"/>
    <x v="2"/>
  </r>
  <r>
    <x v="35"/>
    <x v="7"/>
    <x v="520"/>
    <s v="GEO1002"/>
    <x v="3"/>
    <x v="3"/>
  </r>
  <r>
    <x v="35"/>
    <x v="8"/>
    <x v="521"/>
    <s v="GEO1002"/>
    <x v="3"/>
    <x v="3"/>
  </r>
  <r>
    <x v="35"/>
    <x v="9"/>
    <x v="519"/>
    <s v="GEO1002"/>
    <x v="3"/>
    <x v="3"/>
  </r>
  <r>
    <x v="35"/>
    <x v="10"/>
    <x v="522"/>
    <s v="GEO1002"/>
    <x v="3"/>
    <x v="4"/>
  </r>
  <r>
    <x v="35"/>
    <x v="11"/>
    <x v="523"/>
    <s v="GEO1002"/>
    <x v="3"/>
    <x v="4"/>
  </r>
  <r>
    <x v="35"/>
    <x v="12"/>
    <x v="524"/>
    <s v="GEO1002"/>
    <x v="3"/>
    <x v="4"/>
  </r>
  <r>
    <x v="35"/>
    <x v="13"/>
    <x v="514"/>
    <s v="GEO1002"/>
    <x v="3"/>
    <x v="5"/>
  </r>
  <r>
    <x v="35"/>
    <x v="14"/>
    <x v="525"/>
    <s v="GEO1002"/>
    <x v="3"/>
    <x v="5"/>
  </r>
  <r>
    <x v="35"/>
    <x v="15"/>
    <x v="526"/>
    <s v="GEO1002"/>
    <x v="3"/>
    <x v="5"/>
  </r>
  <r>
    <x v="36"/>
    <x v="16"/>
    <x v="527"/>
    <s v="GEO1001"/>
    <x v="1"/>
    <x v="0"/>
  </r>
  <r>
    <x v="36"/>
    <x v="17"/>
    <x v="528"/>
    <s v="GEO1001"/>
    <x v="1"/>
    <x v="0"/>
  </r>
  <r>
    <x v="36"/>
    <x v="0"/>
    <x v="529"/>
    <s v="GEO1001"/>
    <x v="1"/>
    <x v="0"/>
  </r>
  <r>
    <x v="36"/>
    <x v="1"/>
    <x v="530"/>
    <s v="GEO1001"/>
    <x v="1"/>
    <x v="1"/>
  </r>
  <r>
    <x v="36"/>
    <x v="2"/>
    <x v="531"/>
    <s v="GEO1001"/>
    <x v="1"/>
    <x v="1"/>
  </r>
  <r>
    <x v="36"/>
    <x v="3"/>
    <x v="532"/>
    <s v="GEO1001"/>
    <x v="1"/>
    <x v="1"/>
  </r>
  <r>
    <x v="36"/>
    <x v="4"/>
    <x v="533"/>
    <s v="GEO1001"/>
    <x v="1"/>
    <x v="2"/>
  </r>
  <r>
    <x v="36"/>
    <x v="5"/>
    <x v="481"/>
    <s v="GEO1001"/>
    <x v="1"/>
    <x v="2"/>
  </r>
  <r>
    <x v="36"/>
    <x v="6"/>
    <x v="534"/>
    <s v="GEO1001"/>
    <x v="1"/>
    <x v="2"/>
  </r>
  <r>
    <x v="36"/>
    <x v="7"/>
    <x v="535"/>
    <s v="GEO1001"/>
    <x v="1"/>
    <x v="3"/>
  </r>
  <r>
    <x v="36"/>
    <x v="8"/>
    <x v="527"/>
    <s v="GEO1001"/>
    <x v="1"/>
    <x v="3"/>
  </r>
  <r>
    <x v="36"/>
    <x v="9"/>
    <x v="532"/>
    <s v="GEO1001"/>
    <x v="1"/>
    <x v="3"/>
  </r>
  <r>
    <x v="36"/>
    <x v="10"/>
    <x v="536"/>
    <s v="GEO1001"/>
    <x v="1"/>
    <x v="4"/>
  </r>
  <r>
    <x v="36"/>
    <x v="11"/>
    <x v="537"/>
    <s v="GEO1001"/>
    <x v="1"/>
    <x v="4"/>
  </r>
  <r>
    <x v="36"/>
    <x v="12"/>
    <x v="538"/>
    <s v="GEO1001"/>
    <x v="1"/>
    <x v="4"/>
  </r>
  <r>
    <x v="36"/>
    <x v="13"/>
    <x v="539"/>
    <s v="GEO1001"/>
    <x v="1"/>
    <x v="5"/>
  </r>
  <r>
    <x v="36"/>
    <x v="14"/>
    <x v="540"/>
    <s v="GEO1001"/>
    <x v="1"/>
    <x v="5"/>
  </r>
  <r>
    <x v="36"/>
    <x v="15"/>
    <x v="541"/>
    <s v="GEO1001"/>
    <x v="1"/>
    <x v="5"/>
  </r>
  <r>
    <x v="37"/>
    <x v="16"/>
    <x v="542"/>
    <s v="GEO1004"/>
    <x v="0"/>
    <x v="0"/>
  </r>
  <r>
    <x v="37"/>
    <x v="17"/>
    <x v="543"/>
    <s v="GEO1004"/>
    <x v="0"/>
    <x v="0"/>
  </r>
  <r>
    <x v="37"/>
    <x v="0"/>
    <x v="544"/>
    <s v="GEO1004"/>
    <x v="0"/>
    <x v="0"/>
  </r>
  <r>
    <x v="37"/>
    <x v="1"/>
    <x v="545"/>
    <s v="GEO1004"/>
    <x v="0"/>
    <x v="1"/>
  </r>
  <r>
    <x v="37"/>
    <x v="2"/>
    <x v="546"/>
    <s v="GEO1004"/>
    <x v="0"/>
    <x v="1"/>
  </r>
  <r>
    <x v="37"/>
    <x v="3"/>
    <x v="547"/>
    <s v="GEO1004"/>
    <x v="0"/>
    <x v="1"/>
  </r>
  <r>
    <x v="37"/>
    <x v="4"/>
    <x v="535"/>
    <s v="GEO1004"/>
    <x v="0"/>
    <x v="2"/>
  </r>
  <r>
    <x v="37"/>
    <x v="5"/>
    <x v="183"/>
    <s v="GEO1004"/>
    <x v="0"/>
    <x v="2"/>
  </r>
  <r>
    <x v="37"/>
    <x v="6"/>
    <x v="183"/>
    <s v="GEO1004"/>
    <x v="0"/>
    <x v="2"/>
  </r>
  <r>
    <x v="37"/>
    <x v="7"/>
    <x v="548"/>
    <s v="GEO1004"/>
    <x v="0"/>
    <x v="3"/>
  </r>
  <r>
    <x v="37"/>
    <x v="8"/>
    <x v="547"/>
    <s v="GEO1004"/>
    <x v="0"/>
    <x v="3"/>
  </r>
  <r>
    <x v="37"/>
    <x v="9"/>
    <x v="542"/>
    <s v="GEO1004"/>
    <x v="0"/>
    <x v="3"/>
  </r>
  <r>
    <x v="37"/>
    <x v="10"/>
    <x v="346"/>
    <s v="GEO1004"/>
    <x v="0"/>
    <x v="4"/>
  </r>
  <r>
    <x v="37"/>
    <x v="11"/>
    <x v="549"/>
    <s v="GEO1004"/>
    <x v="0"/>
    <x v="4"/>
  </r>
  <r>
    <x v="37"/>
    <x v="12"/>
    <x v="550"/>
    <s v="GEO1004"/>
    <x v="0"/>
    <x v="4"/>
  </r>
  <r>
    <x v="37"/>
    <x v="13"/>
    <x v="84"/>
    <s v="GEO1004"/>
    <x v="0"/>
    <x v="5"/>
  </r>
  <r>
    <x v="37"/>
    <x v="14"/>
    <x v="551"/>
    <s v="GEO1004"/>
    <x v="0"/>
    <x v="5"/>
  </r>
  <r>
    <x v="37"/>
    <x v="15"/>
    <x v="552"/>
    <s v="GEO1004"/>
    <x v="0"/>
    <x v="5"/>
  </r>
  <r>
    <x v="38"/>
    <x v="16"/>
    <x v="553"/>
    <s v="GEO1002"/>
    <x v="3"/>
    <x v="0"/>
  </r>
  <r>
    <x v="38"/>
    <x v="17"/>
    <x v="554"/>
    <s v="GEO1002"/>
    <x v="3"/>
    <x v="0"/>
  </r>
  <r>
    <x v="38"/>
    <x v="0"/>
    <x v="555"/>
    <s v="GEO1002"/>
    <x v="3"/>
    <x v="0"/>
  </r>
  <r>
    <x v="38"/>
    <x v="1"/>
    <x v="556"/>
    <s v="GEO1002"/>
    <x v="3"/>
    <x v="1"/>
  </r>
  <r>
    <x v="38"/>
    <x v="2"/>
    <x v="555"/>
    <s v="GEO1002"/>
    <x v="3"/>
    <x v="1"/>
  </r>
  <r>
    <x v="38"/>
    <x v="3"/>
    <x v="557"/>
    <s v="GEO1002"/>
    <x v="3"/>
    <x v="1"/>
  </r>
  <r>
    <x v="38"/>
    <x v="4"/>
    <x v="558"/>
    <s v="GEO1002"/>
    <x v="3"/>
    <x v="2"/>
  </r>
  <r>
    <x v="38"/>
    <x v="5"/>
    <x v="559"/>
    <s v="GEO1002"/>
    <x v="3"/>
    <x v="2"/>
  </r>
  <r>
    <x v="38"/>
    <x v="6"/>
    <x v="560"/>
    <s v="GEO1002"/>
    <x v="3"/>
    <x v="2"/>
  </r>
  <r>
    <x v="38"/>
    <x v="7"/>
    <x v="561"/>
    <s v="GEO1002"/>
    <x v="3"/>
    <x v="3"/>
  </r>
  <r>
    <x v="38"/>
    <x v="8"/>
    <x v="562"/>
    <s v="GEO1002"/>
    <x v="3"/>
    <x v="3"/>
  </r>
  <r>
    <x v="38"/>
    <x v="9"/>
    <x v="563"/>
    <s v="GEO1002"/>
    <x v="3"/>
    <x v="3"/>
  </r>
  <r>
    <x v="38"/>
    <x v="10"/>
    <x v="563"/>
    <s v="GEO1002"/>
    <x v="3"/>
    <x v="4"/>
  </r>
  <r>
    <x v="38"/>
    <x v="11"/>
    <x v="564"/>
    <s v="GEO1002"/>
    <x v="3"/>
    <x v="4"/>
  </r>
  <r>
    <x v="38"/>
    <x v="12"/>
    <x v="565"/>
    <s v="GEO1002"/>
    <x v="3"/>
    <x v="4"/>
  </r>
  <r>
    <x v="38"/>
    <x v="13"/>
    <x v="555"/>
    <s v="GEO1002"/>
    <x v="3"/>
    <x v="5"/>
  </r>
  <r>
    <x v="38"/>
    <x v="14"/>
    <x v="566"/>
    <s v="GEO1002"/>
    <x v="3"/>
    <x v="5"/>
  </r>
  <r>
    <x v="38"/>
    <x v="15"/>
    <x v="556"/>
    <s v="GEO1002"/>
    <x v="3"/>
    <x v="5"/>
  </r>
  <r>
    <x v="39"/>
    <x v="16"/>
    <x v="567"/>
    <s v="GEO1001"/>
    <x v="1"/>
    <x v="0"/>
  </r>
  <r>
    <x v="39"/>
    <x v="17"/>
    <x v="568"/>
    <s v="GEO1001"/>
    <x v="1"/>
    <x v="0"/>
  </r>
  <r>
    <x v="39"/>
    <x v="0"/>
    <x v="569"/>
    <s v="GEO1001"/>
    <x v="1"/>
    <x v="0"/>
  </r>
  <r>
    <x v="39"/>
    <x v="1"/>
    <x v="570"/>
    <s v="GEO1001"/>
    <x v="1"/>
    <x v="1"/>
  </r>
  <r>
    <x v="39"/>
    <x v="2"/>
    <x v="571"/>
    <s v="GEO1001"/>
    <x v="1"/>
    <x v="1"/>
  </r>
  <r>
    <x v="39"/>
    <x v="3"/>
    <x v="572"/>
    <s v="GEO1001"/>
    <x v="1"/>
    <x v="1"/>
  </r>
  <r>
    <x v="39"/>
    <x v="4"/>
    <x v="573"/>
    <s v="GEO1001"/>
    <x v="1"/>
    <x v="2"/>
  </r>
  <r>
    <x v="39"/>
    <x v="5"/>
    <x v="574"/>
    <s v="GEO1001"/>
    <x v="1"/>
    <x v="2"/>
  </r>
  <r>
    <x v="39"/>
    <x v="6"/>
    <x v="109"/>
    <s v="GEO1001"/>
    <x v="1"/>
    <x v="2"/>
  </r>
  <r>
    <x v="39"/>
    <x v="7"/>
    <x v="575"/>
    <s v="GEO1001"/>
    <x v="1"/>
    <x v="3"/>
  </r>
  <r>
    <x v="39"/>
    <x v="8"/>
    <x v="576"/>
    <s v="GEO1001"/>
    <x v="1"/>
    <x v="3"/>
  </r>
  <r>
    <x v="39"/>
    <x v="9"/>
    <x v="577"/>
    <s v="GEO1001"/>
    <x v="1"/>
    <x v="3"/>
  </r>
  <r>
    <x v="39"/>
    <x v="10"/>
    <x v="578"/>
    <s v="GEO1001"/>
    <x v="1"/>
    <x v="4"/>
  </r>
  <r>
    <x v="39"/>
    <x v="11"/>
    <x v="579"/>
    <s v="GEO1001"/>
    <x v="1"/>
    <x v="4"/>
  </r>
  <r>
    <x v="39"/>
    <x v="12"/>
    <x v="580"/>
    <s v="GEO1001"/>
    <x v="1"/>
    <x v="4"/>
  </r>
  <r>
    <x v="39"/>
    <x v="13"/>
    <x v="581"/>
    <s v="GEO1001"/>
    <x v="1"/>
    <x v="5"/>
  </r>
  <r>
    <x v="39"/>
    <x v="14"/>
    <x v="582"/>
    <s v="GEO1001"/>
    <x v="1"/>
    <x v="5"/>
  </r>
  <r>
    <x v="39"/>
    <x v="15"/>
    <x v="104"/>
    <s v="GEO1001"/>
    <x v="1"/>
    <x v="5"/>
  </r>
  <r>
    <x v="40"/>
    <x v="16"/>
    <x v="33"/>
    <s v="GEO1002"/>
    <x v="3"/>
    <x v="0"/>
  </r>
  <r>
    <x v="40"/>
    <x v="17"/>
    <x v="583"/>
    <s v="GEO1002"/>
    <x v="3"/>
    <x v="0"/>
  </r>
  <r>
    <x v="40"/>
    <x v="0"/>
    <x v="584"/>
    <s v="GEO1002"/>
    <x v="3"/>
    <x v="0"/>
  </r>
  <r>
    <x v="40"/>
    <x v="1"/>
    <x v="585"/>
    <s v="GEO1002"/>
    <x v="3"/>
    <x v="1"/>
  </r>
  <r>
    <x v="40"/>
    <x v="2"/>
    <x v="354"/>
    <s v="GEO1002"/>
    <x v="3"/>
    <x v="1"/>
  </r>
  <r>
    <x v="40"/>
    <x v="3"/>
    <x v="586"/>
    <s v="GEO1002"/>
    <x v="3"/>
    <x v="1"/>
  </r>
  <r>
    <x v="40"/>
    <x v="4"/>
    <x v="587"/>
    <s v="GEO1002"/>
    <x v="3"/>
    <x v="2"/>
  </r>
  <r>
    <x v="40"/>
    <x v="5"/>
    <x v="588"/>
    <s v="GEO1002"/>
    <x v="3"/>
    <x v="2"/>
  </r>
  <r>
    <x v="40"/>
    <x v="6"/>
    <x v="589"/>
    <s v="GEO1002"/>
    <x v="3"/>
    <x v="2"/>
  </r>
  <r>
    <x v="40"/>
    <x v="7"/>
    <x v="590"/>
    <s v="GEO1002"/>
    <x v="3"/>
    <x v="3"/>
  </r>
  <r>
    <x v="40"/>
    <x v="8"/>
    <x v="547"/>
    <s v="GEO1002"/>
    <x v="3"/>
    <x v="3"/>
  </r>
  <r>
    <x v="40"/>
    <x v="9"/>
    <x v="591"/>
    <s v="GEO1002"/>
    <x v="3"/>
    <x v="3"/>
  </r>
  <r>
    <x v="40"/>
    <x v="10"/>
    <x v="592"/>
    <s v="GEO1002"/>
    <x v="3"/>
    <x v="4"/>
  </r>
  <r>
    <x v="40"/>
    <x v="11"/>
    <x v="593"/>
    <s v="GEO1002"/>
    <x v="3"/>
    <x v="4"/>
  </r>
  <r>
    <x v="40"/>
    <x v="12"/>
    <x v="594"/>
    <s v="GEO1002"/>
    <x v="3"/>
    <x v="4"/>
  </r>
  <r>
    <x v="40"/>
    <x v="13"/>
    <x v="595"/>
    <s v="GEO1002"/>
    <x v="3"/>
    <x v="5"/>
  </r>
  <r>
    <x v="40"/>
    <x v="14"/>
    <x v="596"/>
    <s v="GEO1002"/>
    <x v="3"/>
    <x v="5"/>
  </r>
  <r>
    <x v="40"/>
    <x v="15"/>
    <x v="597"/>
    <s v="GEO1002"/>
    <x v="3"/>
    <x v="5"/>
  </r>
  <r>
    <x v="41"/>
    <x v="16"/>
    <x v="598"/>
    <s v="GEO1004"/>
    <x v="0"/>
    <x v="0"/>
  </r>
  <r>
    <x v="41"/>
    <x v="17"/>
    <x v="599"/>
    <s v="GEO1004"/>
    <x v="0"/>
    <x v="0"/>
  </r>
  <r>
    <x v="41"/>
    <x v="0"/>
    <x v="600"/>
    <s v="GEO1004"/>
    <x v="0"/>
    <x v="0"/>
  </r>
  <r>
    <x v="41"/>
    <x v="1"/>
    <x v="601"/>
    <s v="GEO1004"/>
    <x v="0"/>
    <x v="1"/>
  </r>
  <r>
    <x v="41"/>
    <x v="2"/>
    <x v="602"/>
    <s v="GEO1004"/>
    <x v="0"/>
    <x v="1"/>
  </r>
  <r>
    <x v="41"/>
    <x v="3"/>
    <x v="603"/>
    <s v="GEO1004"/>
    <x v="0"/>
    <x v="1"/>
  </r>
  <r>
    <x v="41"/>
    <x v="4"/>
    <x v="604"/>
    <s v="GEO1004"/>
    <x v="0"/>
    <x v="2"/>
  </r>
  <r>
    <x v="41"/>
    <x v="5"/>
    <x v="605"/>
    <s v="GEO1004"/>
    <x v="0"/>
    <x v="2"/>
  </r>
  <r>
    <x v="41"/>
    <x v="6"/>
    <x v="606"/>
    <s v="GEO1004"/>
    <x v="0"/>
    <x v="2"/>
  </r>
  <r>
    <x v="41"/>
    <x v="7"/>
    <x v="607"/>
    <s v="GEO1004"/>
    <x v="0"/>
    <x v="3"/>
  </r>
  <r>
    <x v="41"/>
    <x v="8"/>
    <x v="608"/>
    <s v="GEO1004"/>
    <x v="0"/>
    <x v="3"/>
  </r>
  <r>
    <x v="41"/>
    <x v="9"/>
    <x v="609"/>
    <s v="GEO1004"/>
    <x v="0"/>
    <x v="3"/>
  </r>
  <r>
    <x v="41"/>
    <x v="10"/>
    <x v="610"/>
    <s v="GEO1004"/>
    <x v="0"/>
    <x v="4"/>
  </r>
  <r>
    <x v="41"/>
    <x v="11"/>
    <x v="611"/>
    <s v="GEO1004"/>
    <x v="0"/>
    <x v="4"/>
  </r>
  <r>
    <x v="41"/>
    <x v="12"/>
    <x v="612"/>
    <s v="GEO1004"/>
    <x v="0"/>
    <x v="4"/>
  </r>
  <r>
    <x v="41"/>
    <x v="13"/>
    <x v="613"/>
    <s v="GEO1004"/>
    <x v="0"/>
    <x v="5"/>
  </r>
  <r>
    <x v="41"/>
    <x v="14"/>
    <x v="614"/>
    <s v="GEO1004"/>
    <x v="0"/>
    <x v="5"/>
  </r>
  <r>
    <x v="41"/>
    <x v="15"/>
    <x v="615"/>
    <s v="GEO1004"/>
    <x v="0"/>
    <x v="5"/>
  </r>
  <r>
    <x v="42"/>
    <x v="16"/>
    <x v="616"/>
    <s v="GEO1003"/>
    <x v="2"/>
    <x v="0"/>
  </r>
  <r>
    <x v="42"/>
    <x v="17"/>
    <x v="283"/>
    <s v="GEO1003"/>
    <x v="2"/>
    <x v="0"/>
  </r>
  <r>
    <x v="42"/>
    <x v="0"/>
    <x v="407"/>
    <s v="GEO1003"/>
    <x v="2"/>
    <x v="0"/>
  </r>
  <r>
    <x v="42"/>
    <x v="1"/>
    <x v="617"/>
    <s v="GEO1003"/>
    <x v="2"/>
    <x v="1"/>
  </r>
  <r>
    <x v="42"/>
    <x v="2"/>
    <x v="618"/>
    <s v="GEO1003"/>
    <x v="2"/>
    <x v="1"/>
  </r>
  <r>
    <x v="42"/>
    <x v="3"/>
    <x v="619"/>
    <s v="GEO1003"/>
    <x v="2"/>
    <x v="1"/>
  </r>
  <r>
    <x v="42"/>
    <x v="4"/>
    <x v="620"/>
    <s v="GEO1003"/>
    <x v="2"/>
    <x v="2"/>
  </r>
  <r>
    <x v="42"/>
    <x v="5"/>
    <x v="621"/>
    <s v="GEO1003"/>
    <x v="2"/>
    <x v="2"/>
  </r>
  <r>
    <x v="42"/>
    <x v="6"/>
    <x v="622"/>
    <s v="GEO1003"/>
    <x v="2"/>
    <x v="2"/>
  </r>
  <r>
    <x v="42"/>
    <x v="7"/>
    <x v="623"/>
    <s v="GEO1003"/>
    <x v="2"/>
    <x v="3"/>
  </r>
  <r>
    <x v="42"/>
    <x v="8"/>
    <x v="616"/>
    <s v="GEO1003"/>
    <x v="2"/>
    <x v="3"/>
  </r>
  <r>
    <x v="42"/>
    <x v="9"/>
    <x v="624"/>
    <s v="GEO1003"/>
    <x v="2"/>
    <x v="3"/>
  </r>
  <r>
    <x v="42"/>
    <x v="10"/>
    <x v="625"/>
    <s v="GEO1003"/>
    <x v="2"/>
    <x v="4"/>
  </r>
  <r>
    <x v="42"/>
    <x v="11"/>
    <x v="626"/>
    <s v="GEO1003"/>
    <x v="2"/>
    <x v="4"/>
  </r>
  <r>
    <x v="42"/>
    <x v="12"/>
    <x v="617"/>
    <s v="GEO1003"/>
    <x v="2"/>
    <x v="4"/>
  </r>
  <r>
    <x v="42"/>
    <x v="13"/>
    <x v="627"/>
    <s v="GEO1003"/>
    <x v="2"/>
    <x v="5"/>
  </r>
  <r>
    <x v="42"/>
    <x v="14"/>
    <x v="628"/>
    <s v="GEO1003"/>
    <x v="2"/>
    <x v="5"/>
  </r>
  <r>
    <x v="42"/>
    <x v="15"/>
    <x v="629"/>
    <s v="GEO1003"/>
    <x v="2"/>
    <x v="5"/>
  </r>
  <r>
    <x v="43"/>
    <x v="16"/>
    <x v="630"/>
    <s v="GEO1003"/>
    <x v="2"/>
    <x v="0"/>
  </r>
  <r>
    <x v="43"/>
    <x v="17"/>
    <x v="631"/>
    <s v="GEO1003"/>
    <x v="2"/>
    <x v="0"/>
  </r>
  <r>
    <x v="43"/>
    <x v="0"/>
    <x v="632"/>
    <s v="GEO1003"/>
    <x v="2"/>
    <x v="0"/>
  </r>
  <r>
    <x v="43"/>
    <x v="1"/>
    <x v="633"/>
    <s v="GEO1003"/>
    <x v="2"/>
    <x v="1"/>
  </r>
  <r>
    <x v="43"/>
    <x v="2"/>
    <x v="634"/>
    <s v="GEO1003"/>
    <x v="2"/>
    <x v="1"/>
  </r>
  <r>
    <x v="43"/>
    <x v="3"/>
    <x v="151"/>
    <s v="GEO1003"/>
    <x v="2"/>
    <x v="1"/>
  </r>
  <r>
    <x v="43"/>
    <x v="4"/>
    <x v="153"/>
    <s v="GEO1003"/>
    <x v="2"/>
    <x v="2"/>
  </r>
  <r>
    <x v="43"/>
    <x v="5"/>
    <x v="635"/>
    <s v="GEO1003"/>
    <x v="2"/>
    <x v="2"/>
  </r>
  <r>
    <x v="43"/>
    <x v="6"/>
    <x v="636"/>
    <s v="GEO1003"/>
    <x v="2"/>
    <x v="2"/>
  </r>
  <r>
    <x v="43"/>
    <x v="7"/>
    <x v="637"/>
    <s v="GEO1003"/>
    <x v="2"/>
    <x v="3"/>
  </r>
  <r>
    <x v="43"/>
    <x v="8"/>
    <x v="166"/>
    <s v="GEO1003"/>
    <x v="2"/>
    <x v="3"/>
  </r>
  <r>
    <x v="43"/>
    <x v="9"/>
    <x v="638"/>
    <s v="GEO1003"/>
    <x v="2"/>
    <x v="3"/>
  </r>
  <r>
    <x v="43"/>
    <x v="10"/>
    <x v="639"/>
    <s v="GEO1003"/>
    <x v="2"/>
    <x v="4"/>
  </r>
  <r>
    <x v="43"/>
    <x v="11"/>
    <x v="640"/>
    <s v="GEO1003"/>
    <x v="2"/>
    <x v="4"/>
  </r>
  <r>
    <x v="43"/>
    <x v="12"/>
    <x v="641"/>
    <s v="GEO1003"/>
    <x v="2"/>
    <x v="4"/>
  </r>
  <r>
    <x v="43"/>
    <x v="13"/>
    <x v="642"/>
    <s v="GEO1003"/>
    <x v="2"/>
    <x v="5"/>
  </r>
  <r>
    <x v="43"/>
    <x v="14"/>
    <x v="643"/>
    <s v="GEO1003"/>
    <x v="2"/>
    <x v="5"/>
  </r>
  <r>
    <x v="43"/>
    <x v="15"/>
    <x v="177"/>
    <s v="GEO1003"/>
    <x v="2"/>
    <x v="5"/>
  </r>
  <r>
    <x v="44"/>
    <x v="16"/>
    <x v="644"/>
    <s v="GEO1003"/>
    <x v="2"/>
    <x v="0"/>
  </r>
  <r>
    <x v="44"/>
    <x v="17"/>
    <x v="645"/>
    <s v="GEO1003"/>
    <x v="2"/>
    <x v="0"/>
  </r>
  <r>
    <x v="44"/>
    <x v="0"/>
    <x v="646"/>
    <s v="GEO1003"/>
    <x v="2"/>
    <x v="0"/>
  </r>
  <r>
    <x v="44"/>
    <x v="1"/>
    <x v="647"/>
    <s v="GEO1003"/>
    <x v="2"/>
    <x v="1"/>
  </r>
  <r>
    <x v="44"/>
    <x v="2"/>
    <x v="648"/>
    <s v="GEO1003"/>
    <x v="2"/>
    <x v="1"/>
  </r>
  <r>
    <x v="44"/>
    <x v="3"/>
    <x v="649"/>
    <s v="GEO1003"/>
    <x v="2"/>
    <x v="1"/>
  </r>
  <r>
    <x v="44"/>
    <x v="4"/>
    <x v="650"/>
    <s v="GEO1003"/>
    <x v="2"/>
    <x v="2"/>
  </r>
  <r>
    <x v="44"/>
    <x v="5"/>
    <x v="651"/>
    <s v="GEO1003"/>
    <x v="2"/>
    <x v="2"/>
  </r>
  <r>
    <x v="44"/>
    <x v="6"/>
    <x v="8"/>
    <s v="GEO1003"/>
    <x v="2"/>
    <x v="2"/>
  </r>
  <r>
    <x v="44"/>
    <x v="7"/>
    <x v="652"/>
    <s v="GEO1003"/>
    <x v="2"/>
    <x v="3"/>
  </r>
  <r>
    <x v="44"/>
    <x v="8"/>
    <x v="32"/>
    <s v="GEO1003"/>
    <x v="2"/>
    <x v="3"/>
  </r>
  <r>
    <x v="44"/>
    <x v="9"/>
    <x v="653"/>
    <s v="GEO1003"/>
    <x v="2"/>
    <x v="3"/>
  </r>
  <r>
    <x v="44"/>
    <x v="10"/>
    <x v="654"/>
    <s v="GEO1003"/>
    <x v="2"/>
    <x v="4"/>
  </r>
  <r>
    <x v="44"/>
    <x v="11"/>
    <x v="206"/>
    <s v="GEO1003"/>
    <x v="2"/>
    <x v="4"/>
  </r>
  <r>
    <x v="44"/>
    <x v="12"/>
    <x v="655"/>
    <s v="GEO1003"/>
    <x v="2"/>
    <x v="4"/>
  </r>
  <r>
    <x v="44"/>
    <x v="13"/>
    <x v="656"/>
    <s v="GEO1003"/>
    <x v="2"/>
    <x v="5"/>
  </r>
  <r>
    <x v="44"/>
    <x v="14"/>
    <x v="657"/>
    <s v="GEO1003"/>
    <x v="2"/>
    <x v="5"/>
  </r>
  <r>
    <x v="44"/>
    <x v="15"/>
    <x v="658"/>
    <s v="GEO1003"/>
    <x v="2"/>
    <x v="5"/>
  </r>
  <r>
    <x v="45"/>
    <x v="16"/>
    <x v="659"/>
    <s v="GEO1003"/>
    <x v="2"/>
    <x v="0"/>
  </r>
  <r>
    <x v="45"/>
    <x v="17"/>
    <x v="123"/>
    <s v="GEO1003"/>
    <x v="2"/>
    <x v="0"/>
  </r>
  <r>
    <x v="45"/>
    <x v="0"/>
    <x v="660"/>
    <s v="GEO1003"/>
    <x v="2"/>
    <x v="0"/>
  </r>
  <r>
    <x v="45"/>
    <x v="1"/>
    <x v="661"/>
    <s v="GEO1003"/>
    <x v="2"/>
    <x v="1"/>
  </r>
  <r>
    <x v="45"/>
    <x v="2"/>
    <x v="662"/>
    <s v="GEO1003"/>
    <x v="2"/>
    <x v="1"/>
  </r>
  <r>
    <x v="45"/>
    <x v="3"/>
    <x v="663"/>
    <s v="GEO1003"/>
    <x v="2"/>
    <x v="1"/>
  </r>
  <r>
    <x v="45"/>
    <x v="4"/>
    <x v="664"/>
    <s v="GEO1003"/>
    <x v="2"/>
    <x v="2"/>
  </r>
  <r>
    <x v="45"/>
    <x v="5"/>
    <x v="665"/>
    <s v="GEO1003"/>
    <x v="2"/>
    <x v="2"/>
  </r>
  <r>
    <x v="45"/>
    <x v="6"/>
    <x v="666"/>
    <s v="GEO1003"/>
    <x v="2"/>
    <x v="2"/>
  </r>
  <r>
    <x v="45"/>
    <x v="7"/>
    <x v="667"/>
    <s v="GEO1003"/>
    <x v="2"/>
    <x v="3"/>
  </r>
  <r>
    <x v="45"/>
    <x v="8"/>
    <x v="668"/>
    <s v="GEO1003"/>
    <x v="2"/>
    <x v="3"/>
  </r>
  <r>
    <x v="45"/>
    <x v="9"/>
    <x v="663"/>
    <s v="GEO1003"/>
    <x v="2"/>
    <x v="3"/>
  </r>
  <r>
    <x v="45"/>
    <x v="10"/>
    <x v="669"/>
    <s v="GEO1003"/>
    <x v="2"/>
    <x v="4"/>
  </r>
  <r>
    <x v="45"/>
    <x v="11"/>
    <x v="670"/>
    <s v="GEO1003"/>
    <x v="2"/>
    <x v="4"/>
  </r>
  <r>
    <x v="45"/>
    <x v="12"/>
    <x v="671"/>
    <s v="GEO1003"/>
    <x v="2"/>
    <x v="4"/>
  </r>
  <r>
    <x v="45"/>
    <x v="13"/>
    <x v="672"/>
    <s v="GEO1003"/>
    <x v="2"/>
    <x v="5"/>
  </r>
  <r>
    <x v="45"/>
    <x v="14"/>
    <x v="673"/>
    <s v="GEO1003"/>
    <x v="2"/>
    <x v="5"/>
  </r>
  <r>
    <x v="45"/>
    <x v="15"/>
    <x v="674"/>
    <s v="GEO1003"/>
    <x v="2"/>
    <x v="5"/>
  </r>
  <r>
    <x v="46"/>
    <x v="16"/>
    <x v="675"/>
    <s v="GEO1001"/>
    <x v="1"/>
    <x v="0"/>
  </r>
  <r>
    <x v="46"/>
    <x v="17"/>
    <x v="676"/>
    <s v="GEO1001"/>
    <x v="1"/>
    <x v="0"/>
  </r>
  <r>
    <x v="46"/>
    <x v="0"/>
    <x v="677"/>
    <s v="GEO1001"/>
    <x v="1"/>
    <x v="0"/>
  </r>
  <r>
    <x v="46"/>
    <x v="1"/>
    <x v="652"/>
    <s v="GEO1001"/>
    <x v="1"/>
    <x v="1"/>
  </r>
  <r>
    <x v="46"/>
    <x v="2"/>
    <x v="678"/>
    <s v="GEO1001"/>
    <x v="1"/>
    <x v="1"/>
  </r>
  <r>
    <x v="46"/>
    <x v="3"/>
    <x v="679"/>
    <s v="GEO1001"/>
    <x v="1"/>
    <x v="1"/>
  </r>
  <r>
    <x v="46"/>
    <x v="4"/>
    <x v="134"/>
    <s v="GEO1001"/>
    <x v="1"/>
    <x v="2"/>
  </r>
  <r>
    <x v="46"/>
    <x v="5"/>
    <x v="619"/>
    <s v="GEO1001"/>
    <x v="1"/>
    <x v="2"/>
  </r>
  <r>
    <x v="46"/>
    <x v="6"/>
    <x v="680"/>
    <s v="GEO1001"/>
    <x v="1"/>
    <x v="2"/>
  </r>
  <r>
    <x v="46"/>
    <x v="7"/>
    <x v="283"/>
    <s v="GEO1001"/>
    <x v="1"/>
    <x v="3"/>
  </r>
  <r>
    <x v="46"/>
    <x v="8"/>
    <x v="6"/>
    <s v="GEO1001"/>
    <x v="1"/>
    <x v="3"/>
  </r>
  <r>
    <x v="46"/>
    <x v="9"/>
    <x v="681"/>
    <s v="GEO1001"/>
    <x v="1"/>
    <x v="3"/>
  </r>
  <r>
    <x v="46"/>
    <x v="10"/>
    <x v="682"/>
    <s v="GEO1001"/>
    <x v="1"/>
    <x v="4"/>
  </r>
  <r>
    <x v="46"/>
    <x v="11"/>
    <x v="683"/>
    <s v="GEO1001"/>
    <x v="1"/>
    <x v="4"/>
  </r>
  <r>
    <x v="46"/>
    <x v="12"/>
    <x v="684"/>
    <s v="GEO1001"/>
    <x v="1"/>
    <x v="4"/>
  </r>
  <r>
    <x v="46"/>
    <x v="13"/>
    <x v="685"/>
    <s v="GEO1001"/>
    <x v="1"/>
    <x v="5"/>
  </r>
  <r>
    <x v="46"/>
    <x v="14"/>
    <x v="686"/>
    <s v="GEO1001"/>
    <x v="1"/>
    <x v="5"/>
  </r>
  <r>
    <x v="46"/>
    <x v="15"/>
    <x v="402"/>
    <s v="GEO1001"/>
    <x v="1"/>
    <x v="5"/>
  </r>
  <r>
    <x v="47"/>
    <x v="16"/>
    <x v="687"/>
    <s v="GEO1002"/>
    <x v="3"/>
    <x v="0"/>
  </r>
  <r>
    <x v="47"/>
    <x v="17"/>
    <x v="688"/>
    <s v="GEO1002"/>
    <x v="3"/>
    <x v="0"/>
  </r>
  <r>
    <x v="47"/>
    <x v="0"/>
    <x v="573"/>
    <s v="GEO1002"/>
    <x v="3"/>
    <x v="0"/>
  </r>
  <r>
    <x v="47"/>
    <x v="1"/>
    <x v="689"/>
    <s v="GEO1002"/>
    <x v="3"/>
    <x v="1"/>
  </r>
  <r>
    <x v="47"/>
    <x v="2"/>
    <x v="690"/>
    <s v="GEO1002"/>
    <x v="3"/>
    <x v="1"/>
  </r>
  <r>
    <x v="47"/>
    <x v="3"/>
    <x v="691"/>
    <s v="GEO1002"/>
    <x v="3"/>
    <x v="1"/>
  </r>
  <r>
    <x v="47"/>
    <x v="4"/>
    <x v="692"/>
    <s v="GEO1002"/>
    <x v="3"/>
    <x v="2"/>
  </r>
  <r>
    <x v="47"/>
    <x v="5"/>
    <x v="693"/>
    <s v="GEO1002"/>
    <x v="3"/>
    <x v="2"/>
  </r>
  <r>
    <x v="47"/>
    <x v="6"/>
    <x v="694"/>
    <s v="GEO1002"/>
    <x v="3"/>
    <x v="2"/>
  </r>
  <r>
    <x v="47"/>
    <x v="7"/>
    <x v="694"/>
    <s v="GEO1002"/>
    <x v="3"/>
    <x v="3"/>
  </r>
  <r>
    <x v="47"/>
    <x v="8"/>
    <x v="399"/>
    <s v="GEO1002"/>
    <x v="3"/>
    <x v="3"/>
  </r>
  <r>
    <x v="47"/>
    <x v="9"/>
    <x v="695"/>
    <s v="GEO1002"/>
    <x v="3"/>
    <x v="3"/>
  </r>
  <r>
    <x v="47"/>
    <x v="10"/>
    <x v="21"/>
    <s v="GEO1002"/>
    <x v="3"/>
    <x v="4"/>
  </r>
  <r>
    <x v="47"/>
    <x v="11"/>
    <x v="696"/>
    <s v="GEO1002"/>
    <x v="3"/>
    <x v="4"/>
  </r>
  <r>
    <x v="47"/>
    <x v="12"/>
    <x v="697"/>
    <s v="GEO1002"/>
    <x v="3"/>
    <x v="4"/>
  </r>
  <r>
    <x v="47"/>
    <x v="13"/>
    <x v="698"/>
    <s v="GEO1002"/>
    <x v="3"/>
    <x v="5"/>
  </r>
  <r>
    <x v="47"/>
    <x v="14"/>
    <x v="100"/>
    <s v="GEO1002"/>
    <x v="3"/>
    <x v="5"/>
  </r>
  <r>
    <x v="47"/>
    <x v="15"/>
    <x v="699"/>
    <s v="GEO1002"/>
    <x v="3"/>
    <x v="5"/>
  </r>
  <r>
    <x v="48"/>
    <x v="16"/>
    <x v="700"/>
    <s v="GEO1002"/>
    <x v="3"/>
    <x v="0"/>
  </r>
  <r>
    <x v="48"/>
    <x v="17"/>
    <x v="701"/>
    <s v="GEO1002"/>
    <x v="3"/>
    <x v="0"/>
  </r>
  <r>
    <x v="48"/>
    <x v="0"/>
    <x v="702"/>
    <s v="GEO1002"/>
    <x v="3"/>
    <x v="0"/>
  </r>
  <r>
    <x v="48"/>
    <x v="1"/>
    <x v="703"/>
    <s v="GEO1002"/>
    <x v="3"/>
    <x v="1"/>
  </r>
  <r>
    <x v="48"/>
    <x v="2"/>
    <x v="704"/>
    <s v="GEO1002"/>
    <x v="3"/>
    <x v="1"/>
  </r>
  <r>
    <x v="48"/>
    <x v="3"/>
    <x v="705"/>
    <s v="GEO1002"/>
    <x v="3"/>
    <x v="1"/>
  </r>
  <r>
    <x v="48"/>
    <x v="4"/>
    <x v="340"/>
    <s v="GEO1002"/>
    <x v="3"/>
    <x v="2"/>
  </r>
  <r>
    <x v="48"/>
    <x v="5"/>
    <x v="706"/>
    <s v="GEO1002"/>
    <x v="3"/>
    <x v="2"/>
  </r>
  <r>
    <x v="48"/>
    <x v="6"/>
    <x v="98"/>
    <s v="GEO1002"/>
    <x v="3"/>
    <x v="2"/>
  </r>
  <r>
    <x v="48"/>
    <x v="7"/>
    <x v="24"/>
    <s v="GEO1002"/>
    <x v="3"/>
    <x v="3"/>
  </r>
  <r>
    <x v="48"/>
    <x v="8"/>
    <x v="707"/>
    <s v="GEO1002"/>
    <x v="3"/>
    <x v="3"/>
  </r>
  <r>
    <x v="48"/>
    <x v="9"/>
    <x v="708"/>
    <s v="GEO1002"/>
    <x v="3"/>
    <x v="3"/>
  </r>
  <r>
    <x v="48"/>
    <x v="10"/>
    <x v="709"/>
    <s v="GEO1002"/>
    <x v="3"/>
    <x v="4"/>
  </r>
  <r>
    <x v="48"/>
    <x v="11"/>
    <x v="710"/>
    <s v="GEO1002"/>
    <x v="3"/>
    <x v="4"/>
  </r>
  <r>
    <x v="48"/>
    <x v="12"/>
    <x v="711"/>
    <s v="GEO1002"/>
    <x v="3"/>
    <x v="4"/>
  </r>
  <r>
    <x v="48"/>
    <x v="13"/>
    <x v="712"/>
    <s v="GEO1002"/>
    <x v="3"/>
    <x v="5"/>
  </r>
  <r>
    <x v="48"/>
    <x v="14"/>
    <x v="713"/>
    <s v="GEO1002"/>
    <x v="3"/>
    <x v="5"/>
  </r>
  <r>
    <x v="48"/>
    <x v="15"/>
    <x v="714"/>
    <s v="GEO1002"/>
    <x v="3"/>
    <x v="5"/>
  </r>
  <r>
    <x v="49"/>
    <x v="16"/>
    <x v="431"/>
    <s v="GEO1001"/>
    <x v="1"/>
    <x v="0"/>
  </r>
  <r>
    <x v="49"/>
    <x v="17"/>
    <x v="715"/>
    <s v="GEO1001"/>
    <x v="1"/>
    <x v="0"/>
  </r>
  <r>
    <x v="49"/>
    <x v="0"/>
    <x v="716"/>
    <s v="GEO1001"/>
    <x v="1"/>
    <x v="0"/>
  </r>
  <r>
    <x v="49"/>
    <x v="1"/>
    <x v="717"/>
    <s v="GEO1001"/>
    <x v="1"/>
    <x v="1"/>
  </r>
  <r>
    <x v="49"/>
    <x v="2"/>
    <x v="718"/>
    <s v="GEO1001"/>
    <x v="1"/>
    <x v="1"/>
  </r>
  <r>
    <x v="49"/>
    <x v="3"/>
    <x v="719"/>
    <s v="GEO1001"/>
    <x v="1"/>
    <x v="1"/>
  </r>
  <r>
    <x v="49"/>
    <x v="4"/>
    <x v="720"/>
    <s v="GEO1001"/>
    <x v="1"/>
    <x v="2"/>
  </r>
  <r>
    <x v="49"/>
    <x v="5"/>
    <x v="721"/>
    <s v="GEO1001"/>
    <x v="1"/>
    <x v="2"/>
  </r>
  <r>
    <x v="49"/>
    <x v="6"/>
    <x v="722"/>
    <s v="GEO1001"/>
    <x v="1"/>
    <x v="2"/>
  </r>
  <r>
    <x v="49"/>
    <x v="7"/>
    <x v="723"/>
    <s v="GEO1001"/>
    <x v="1"/>
    <x v="3"/>
  </r>
  <r>
    <x v="49"/>
    <x v="8"/>
    <x v="543"/>
    <s v="GEO1001"/>
    <x v="1"/>
    <x v="3"/>
  </r>
  <r>
    <x v="49"/>
    <x v="9"/>
    <x v="59"/>
    <s v="GEO1001"/>
    <x v="1"/>
    <x v="3"/>
  </r>
  <r>
    <x v="49"/>
    <x v="10"/>
    <x v="29"/>
    <s v="GEO1001"/>
    <x v="1"/>
    <x v="4"/>
  </r>
  <r>
    <x v="49"/>
    <x v="11"/>
    <x v="724"/>
    <s v="GEO1001"/>
    <x v="1"/>
    <x v="4"/>
  </r>
  <r>
    <x v="49"/>
    <x v="12"/>
    <x v="725"/>
    <s v="GEO1001"/>
    <x v="1"/>
    <x v="4"/>
  </r>
  <r>
    <x v="49"/>
    <x v="13"/>
    <x v="726"/>
    <s v="GEO1001"/>
    <x v="1"/>
    <x v="5"/>
  </r>
  <r>
    <x v="49"/>
    <x v="14"/>
    <x v="727"/>
    <s v="GEO1001"/>
    <x v="1"/>
    <x v="5"/>
  </r>
  <r>
    <x v="49"/>
    <x v="15"/>
    <x v="728"/>
    <s v="GEO1001"/>
    <x v="1"/>
    <x v="5"/>
  </r>
  <r>
    <x v="50"/>
    <x v="16"/>
    <x v="729"/>
    <s v="GEO1001"/>
    <x v="1"/>
    <x v="0"/>
  </r>
  <r>
    <x v="50"/>
    <x v="17"/>
    <x v="730"/>
    <s v="GEO1001"/>
    <x v="1"/>
    <x v="0"/>
  </r>
  <r>
    <x v="50"/>
    <x v="0"/>
    <x v="731"/>
    <s v="GEO1001"/>
    <x v="1"/>
    <x v="0"/>
  </r>
  <r>
    <x v="50"/>
    <x v="1"/>
    <x v="731"/>
    <s v="GEO1001"/>
    <x v="1"/>
    <x v="1"/>
  </r>
  <r>
    <x v="50"/>
    <x v="2"/>
    <x v="732"/>
    <s v="GEO1001"/>
    <x v="1"/>
    <x v="1"/>
  </r>
  <r>
    <x v="50"/>
    <x v="3"/>
    <x v="733"/>
    <s v="GEO1001"/>
    <x v="1"/>
    <x v="1"/>
  </r>
  <r>
    <x v="50"/>
    <x v="4"/>
    <x v="734"/>
    <s v="GEO1001"/>
    <x v="1"/>
    <x v="2"/>
  </r>
  <r>
    <x v="50"/>
    <x v="5"/>
    <x v="735"/>
    <s v="GEO1001"/>
    <x v="1"/>
    <x v="2"/>
  </r>
  <r>
    <x v="50"/>
    <x v="6"/>
    <x v="733"/>
    <s v="GEO1001"/>
    <x v="1"/>
    <x v="2"/>
  </r>
  <r>
    <x v="50"/>
    <x v="7"/>
    <x v="736"/>
    <s v="GEO1001"/>
    <x v="1"/>
    <x v="3"/>
  </r>
  <r>
    <x v="50"/>
    <x v="8"/>
    <x v="737"/>
    <s v="GEO1001"/>
    <x v="1"/>
    <x v="3"/>
  </r>
  <r>
    <x v="50"/>
    <x v="9"/>
    <x v="733"/>
    <s v="GEO1001"/>
    <x v="1"/>
    <x v="3"/>
  </r>
  <r>
    <x v="50"/>
    <x v="10"/>
    <x v="738"/>
    <s v="GEO1001"/>
    <x v="1"/>
    <x v="4"/>
  </r>
  <r>
    <x v="50"/>
    <x v="11"/>
    <x v="739"/>
    <s v="GEO1001"/>
    <x v="1"/>
    <x v="4"/>
  </r>
  <r>
    <x v="50"/>
    <x v="12"/>
    <x v="740"/>
    <s v="GEO1001"/>
    <x v="1"/>
    <x v="4"/>
  </r>
  <r>
    <x v="50"/>
    <x v="13"/>
    <x v="741"/>
    <s v="GEO1001"/>
    <x v="1"/>
    <x v="5"/>
  </r>
  <r>
    <x v="50"/>
    <x v="14"/>
    <x v="742"/>
    <s v="GEO1001"/>
    <x v="1"/>
    <x v="5"/>
  </r>
  <r>
    <x v="50"/>
    <x v="15"/>
    <x v="743"/>
    <s v="GEO1001"/>
    <x v="1"/>
    <x v="5"/>
  </r>
  <r>
    <x v="51"/>
    <x v="16"/>
    <x v="121"/>
    <s v="GEO1002"/>
    <x v="3"/>
    <x v="0"/>
  </r>
  <r>
    <x v="51"/>
    <x v="17"/>
    <x v="744"/>
    <s v="GEO1002"/>
    <x v="3"/>
    <x v="0"/>
  </r>
  <r>
    <x v="51"/>
    <x v="0"/>
    <x v="745"/>
    <s v="GEO1002"/>
    <x v="3"/>
    <x v="0"/>
  </r>
  <r>
    <x v="51"/>
    <x v="1"/>
    <x v="117"/>
    <s v="GEO1002"/>
    <x v="3"/>
    <x v="1"/>
  </r>
  <r>
    <x v="51"/>
    <x v="2"/>
    <x v="125"/>
    <s v="GEO1002"/>
    <x v="3"/>
    <x v="1"/>
  </r>
  <r>
    <x v="51"/>
    <x v="3"/>
    <x v="670"/>
    <s v="GEO1002"/>
    <x v="3"/>
    <x v="1"/>
  </r>
  <r>
    <x v="51"/>
    <x v="4"/>
    <x v="744"/>
    <s v="GEO1002"/>
    <x v="3"/>
    <x v="2"/>
  </r>
  <r>
    <x v="51"/>
    <x v="5"/>
    <x v="746"/>
    <s v="GEO1002"/>
    <x v="3"/>
    <x v="2"/>
  </r>
  <r>
    <x v="51"/>
    <x v="6"/>
    <x v="747"/>
    <s v="GEO1002"/>
    <x v="3"/>
    <x v="2"/>
  </r>
  <r>
    <x v="51"/>
    <x v="7"/>
    <x v="748"/>
    <s v="GEO1002"/>
    <x v="3"/>
    <x v="3"/>
  </r>
  <r>
    <x v="51"/>
    <x v="8"/>
    <x v="749"/>
    <s v="GEO1002"/>
    <x v="3"/>
    <x v="3"/>
  </r>
  <r>
    <x v="51"/>
    <x v="9"/>
    <x v="750"/>
    <s v="GEO1002"/>
    <x v="3"/>
    <x v="3"/>
  </r>
  <r>
    <x v="51"/>
    <x v="14"/>
    <x v="661"/>
    <s v="GEO1002"/>
    <x v="3"/>
    <x v="5"/>
  </r>
  <r>
    <x v="51"/>
    <x v="15"/>
    <x v="751"/>
    <s v="GEO1002"/>
    <x v="3"/>
    <x v="5"/>
  </r>
  <r>
    <x v="52"/>
    <x v="16"/>
    <x v="522"/>
    <s v="GEO1002"/>
    <x v="3"/>
    <x v="0"/>
  </r>
  <r>
    <x v="52"/>
    <x v="17"/>
    <x v="752"/>
    <s v="GEO1002"/>
    <x v="3"/>
    <x v="0"/>
  </r>
  <r>
    <x v="52"/>
    <x v="0"/>
    <x v="753"/>
    <s v="GEO1002"/>
    <x v="3"/>
    <x v="0"/>
  </r>
  <r>
    <x v="52"/>
    <x v="1"/>
    <x v="754"/>
    <s v="GEO1002"/>
    <x v="3"/>
    <x v="1"/>
  </r>
  <r>
    <x v="52"/>
    <x v="2"/>
    <x v="755"/>
    <s v="GEO1002"/>
    <x v="3"/>
    <x v="1"/>
  </r>
  <r>
    <x v="52"/>
    <x v="3"/>
    <x v="756"/>
    <s v="GEO1002"/>
    <x v="3"/>
    <x v="1"/>
  </r>
  <r>
    <x v="52"/>
    <x v="4"/>
    <x v="131"/>
    <s v="GEO1002"/>
    <x v="3"/>
    <x v="2"/>
  </r>
  <r>
    <x v="52"/>
    <x v="5"/>
    <x v="757"/>
    <s v="GEO1002"/>
    <x v="3"/>
    <x v="2"/>
  </r>
  <r>
    <x v="52"/>
    <x v="6"/>
    <x v="758"/>
    <s v="GEO1002"/>
    <x v="3"/>
    <x v="2"/>
  </r>
  <r>
    <x v="52"/>
    <x v="7"/>
    <x v="758"/>
    <s v="GEO1002"/>
    <x v="3"/>
    <x v="3"/>
  </r>
  <r>
    <x v="52"/>
    <x v="8"/>
    <x v="759"/>
    <s v="GEO1002"/>
    <x v="3"/>
    <x v="3"/>
  </r>
  <r>
    <x v="52"/>
    <x v="9"/>
    <x v="760"/>
    <s v="GEO1002"/>
    <x v="3"/>
    <x v="3"/>
  </r>
  <r>
    <x v="52"/>
    <x v="10"/>
    <x v="446"/>
    <s v="GEO1002"/>
    <x v="3"/>
    <x v="4"/>
  </r>
  <r>
    <x v="52"/>
    <x v="11"/>
    <x v="761"/>
    <s v="GEO1002"/>
    <x v="3"/>
    <x v="4"/>
  </r>
  <r>
    <x v="52"/>
    <x v="12"/>
    <x v="754"/>
    <s v="GEO1002"/>
    <x v="3"/>
    <x v="4"/>
  </r>
  <r>
    <x v="52"/>
    <x v="13"/>
    <x v="762"/>
    <s v="GEO1002"/>
    <x v="3"/>
    <x v="5"/>
  </r>
  <r>
    <x v="52"/>
    <x v="14"/>
    <x v="763"/>
    <s v="GEO1002"/>
    <x v="3"/>
    <x v="5"/>
  </r>
  <r>
    <x v="52"/>
    <x v="15"/>
    <x v="764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5FE09-9167-CC4D-905C-E322EFC82B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7:I117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4">
        <item sd="0" x="0"/>
        <item sd="0"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 t="grand">
      <x/>
    </i>
  </rowItems>
  <colFields count="2">
    <field x="7"/>
    <field x="6"/>
  </colFields>
  <colItems count="7">
    <i>
      <x v="2"/>
      <x v="1"/>
    </i>
    <i r="1">
      <x v="2"/>
    </i>
    <i r="1">
      <x v="3"/>
    </i>
    <i r="1">
      <x v="4"/>
    </i>
    <i>
      <x v="3"/>
      <x v="1"/>
    </i>
    <i r="1">
      <x v="2"/>
    </i>
    <i t="grand">
      <x/>
    </i>
  </colItems>
  <dataFields count="1">
    <dataField name="Sum of Vol" fld="2" baseField="0" baseItem="0" numFmtId="165"/>
  </dataFields>
  <formats count="1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7" type="button" dataOnly="0" labelOnly="1" outline="0" axis="axisCol" fieldPosition="0"/>
    </format>
    <format dxfId="25">
      <pivotArea field="6" type="button" dataOnly="0" labelOnly="1" outline="0" axis="axisCol" fieldPosition="1"/>
    </format>
    <format dxfId="24">
      <pivotArea field="1" type="button" dataOnly="0" labelOnly="1" outline="0"/>
    </format>
    <format dxfId="23">
      <pivotArea field="4" type="button" dataOnly="0" labelOnly="1" outline="0" axis="axisRow" fieldPosition="0"/>
    </format>
    <format dxfId="22">
      <pivotArea dataOnly="0" labelOnly="1" grandRow="1" outline="0" fieldPosition="0"/>
    </format>
    <format dxfId="21">
      <pivotArea dataOnly="0" labelOnly="1" grandCol="1" outline="0" fieldPosition="0"/>
    </format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FD33E-8DDE-1A4D-BABE-1AFCF95BB3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H47" firstHeaderRow="1" firstDataRow="3" firstDataCol="1"/>
  <pivotFields count="8">
    <pivotField showAll="0"/>
    <pivotField numFmtId="16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sortType="ascending" defaultSubtotal="0">
      <items count="4">
        <item sd="0" x="0"/>
        <item sd="0" x="3"/>
        <item x="1"/>
        <item x="2"/>
      </items>
    </pivotField>
  </pivotFields>
  <rowFields count="1">
    <field x="4"/>
  </rowFields>
  <rowItems count="5">
    <i>
      <x/>
    </i>
    <i>
      <x v="2"/>
    </i>
    <i>
      <x v="3"/>
    </i>
    <i>
      <x v="1"/>
    </i>
    <i t="grand">
      <x/>
    </i>
  </rowItems>
  <colFields count="2">
    <field x="7"/>
    <field x="6"/>
  </colFields>
  <colItems count="7">
    <i>
      <x v="2"/>
      <x v="1"/>
    </i>
    <i r="1">
      <x v="2"/>
    </i>
    <i r="1">
      <x v="3"/>
    </i>
    <i r="1">
      <x v="4"/>
    </i>
    <i>
      <x v="3"/>
      <x v="1"/>
    </i>
    <i r="1">
      <x v="2"/>
    </i>
    <i t="grand">
      <x/>
    </i>
  </colItems>
  <dataFields count="1">
    <dataField name="Sum of Vol" fld="2" baseField="0" baseItem="0" numFmtId="165"/>
  </dataFields>
  <formats count="1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7" type="button" dataOnly="0" labelOnly="1" outline="0" axis="axisCol" fieldPosition="0"/>
    </format>
    <format dxfId="35">
      <pivotArea field="6" type="button" dataOnly="0" labelOnly="1" outline="0" axis="axisCol" fieldPosition="1"/>
    </format>
    <format dxfId="34">
      <pivotArea field="1" type="button" dataOnly="0" labelOnly="1" outline="0"/>
    </format>
    <format dxfId="33">
      <pivotArea field="4" type="button" dataOnly="0" labelOnly="1" outline="0" axis="axisRow" fieldPosition="0"/>
    </format>
    <format dxfId="32">
      <pivotArea dataOnly="0" labelOnly="1" grandRow="1" outline="0" fieldPosition="0"/>
    </format>
    <format dxfId="31">
      <pivotArea dataOnly="0" labelOnly="1" grandCol="1" outline="0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77AE7-32FB-164C-AC62-4A0B801E884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>
  <location ref="A4:E32" firstHeaderRow="1" firstDataRow="2" firstDataCol="1"/>
  <pivotFields count="8">
    <pivotField showAll="0" defaultSubtotal="0"/>
    <pivotField axis="axisRow" numFmtId="168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5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/>
    <pivotField axis="axisCol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 defaultSubtotal="0">
      <items count="6">
        <item x="0"/>
        <item x="5"/>
        <item x="1"/>
        <item h="1" x="4"/>
        <item x="2"/>
        <item x="3"/>
      </items>
    </pivotField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7"/>
    <field x="6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4"/>
  </colFields>
  <colItems count="4">
    <i>
      <x/>
    </i>
    <i>
      <x v="2"/>
    </i>
    <i>
      <x v="3"/>
    </i>
    <i>
      <x v="1"/>
    </i>
  </colItems>
  <dataFields count="1">
    <dataField name="Sum of Vol" fld="2" baseField="0" baseItem="0" numFmtId="165"/>
  </dataFields>
  <formats count="13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7" type="button" dataOnly="0" labelOnly="1" outline="0" axis="axisRow" fieldPosition="0"/>
    </format>
    <format dxfId="48">
      <pivotArea field="6" type="button" dataOnly="0" labelOnly="1" outline="0" axis="axisRow" fieldPosition="1"/>
    </format>
    <format dxfId="47">
      <pivotArea field="1" type="button" dataOnly="0" labelOnly="1" outline="0" axis="axisRow" fieldPosition="2"/>
    </format>
    <format dxfId="46">
      <pivotArea field="4" type="button" dataOnly="0" labelOnly="1" outline="0" axis="axisCol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2">
      <pivotArea dataOnly="0" labelOnly="1" grandCol="1" outline="0" fieldPosition="0"/>
    </format>
    <format dxfId="41">
      <pivotArea outline="0" collapsedLevelsAreSubtotals="1" fieldPosition="0"/>
    </format>
    <format dxfId="40">
      <pivotArea grandRow="1" grandCol="1"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2357A4-47E7-2A4B-8A9B-F986BCAF2EBE}" name="Vol_by_client" displayName="Vol_by_client" ref="A1:F908" totalsRowShown="0">
  <autoFilter ref="A1:F908" xr:uid="{272357A4-47E7-2A4B-8A9B-F986BCAF2EBE}"/>
  <tableColumns count="6">
    <tableColumn id="1" xr3:uid="{1F941C94-000F-3C45-A8FF-B416783C4CC4}" name="CLID"/>
    <tableColumn id="2" xr3:uid="{FB8010F9-504E-1C46-818F-39E068025738}" name="Date" dataDxfId="19"/>
    <tableColumn id="4" xr3:uid="{8F9E7990-02F6-EB4A-8344-AF57C4693701}" name="Vol" dataDxfId="18" dataCellStyle="Comma"/>
    <tableColumn id="5" xr3:uid="{1133258B-6A1E-B14C-AE06-400FDDB098D9}" name="using_xlookup_regioni_id" dataDxfId="17"/>
    <tableColumn id="6" xr3:uid="{DB3FFC3B-44B6-694F-BB9F-66D0E44A96E9}" name="Region Name" dataDxfId="16"/>
    <tableColumn id="7" xr3:uid="{6D51EC6B-488E-D343-B285-30C3801EA10D}" name="Quarte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70B4B-0856-6644-97B0-97FF15323410}" name="GoeByClient" displayName="GoeByClient" ref="A1:D54" totalsRowShown="0" headerRowDxfId="14" dataDxfId="13">
  <autoFilter ref="A1:D54" xr:uid="{72A70B4B-0856-6644-97B0-97FF15323410}"/>
  <tableColumns count="4">
    <tableColumn id="1" xr3:uid="{29650A7C-BEF3-A24F-8C17-B7A1859DF604}" name="CLID" dataDxfId="12"/>
    <tableColumn id="2" xr3:uid="{22EFE6C2-CA5C-A042-B65C-341AE8B73E52}" name="GEOID" dataDxfId="11"/>
    <tableColumn id="3" xr3:uid="{F822BA05-C593-E543-A184-D17A0826DDC7}" name="CLID1" dataDxfId="10">
      <calculatedColumnFormula>RIGHT(GoeByClient[[#This Row],[CLID]],7)</calculatedColumnFormula>
    </tableColumn>
    <tableColumn id="4" xr3:uid="{1BE5F275-1969-BF4C-9D12-102409D227A9}" name="Region" dataDxfId="9">
      <calculatedColumnFormula>VLOOKUP(GoeByClient[[#This Row],[GEOID]],GeoNames[],2,FALSE)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807FFF-5C48-B449-BC18-9D9B1B1658E6}" name="GeoNames" displayName="GeoNames" ref="F1:H6" totalsRowCount="1" headerRowBorderDxfId="8" tableBorderDxfId="7" totalsRowBorderDxfId="6">
  <autoFilter ref="F1:H5" xr:uid="{AB807FFF-5C48-B449-BC18-9D9B1B1658E6}"/>
  <sortState xmlns:xlrd2="http://schemas.microsoft.com/office/spreadsheetml/2017/richdata2" ref="F2:G5">
    <sortCondition ref="F1:F5"/>
  </sortState>
  <tableColumns count="3">
    <tableColumn id="1" xr3:uid="{14731304-61CC-1F4C-972F-737BA2938C20}" name="GEOID" dataDxfId="5" totalsRowDxfId="4"/>
    <tableColumn id="2" xr3:uid="{B4FF72E9-B6A5-5A4A-9A7C-408B4A52ED22}" name="GEO NAME" dataDxfId="3" totalsRowDxfId="2"/>
    <tableColumn id="3" xr3:uid="{962206D2-2C62-0747-9C0E-512BD5110C9B}" name="Volume" totalsRowFunction="custom" dataDxfId="1" totalsRowDxfId="0" dataCellStyle="Comma" totalsRowCellStyle="Comma">
      <calculatedColumnFormula>SUMIFS(Vol_by_client[Vol],Vol_by_client[using_xlookup_regioni_id],GeoNames[[#This Row],[GEOID]])</calculatedColumnFormula>
      <totalsRowFormula>SUM(GeoNames[Volume])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72EE-94BD-134B-80FE-C5EA76EDB70E}">
  <dimension ref="A1:S58"/>
  <sheetViews>
    <sheetView showGridLines="0" showRowColHeaders="0" tabSelected="1" zoomScale="150" zoomScaleNormal="150" workbookViewId="0">
      <selection activeCell="Q2" sqref="Q2"/>
    </sheetView>
  </sheetViews>
  <sheetFormatPr baseColWidth="10" defaultRowHeight="13" x14ac:dyDescent="0.15"/>
  <cols>
    <col min="1" max="1" width="4.6640625" style="5" customWidth="1"/>
    <col min="2" max="2" width="10.33203125" style="5" customWidth="1"/>
    <col min="3" max="3" width="10.83203125" style="5" customWidth="1"/>
    <col min="4" max="4" width="11.6640625" style="5" bestFit="1" customWidth="1"/>
    <col min="5" max="5" width="10.33203125" style="5" customWidth="1"/>
    <col min="6" max="6" width="10.6640625" style="5" customWidth="1"/>
    <col min="7" max="7" width="11.83203125" style="5" customWidth="1"/>
    <col min="8" max="8" width="11.6640625" style="5" bestFit="1" customWidth="1"/>
    <col min="9" max="9" width="1.83203125" style="5" customWidth="1"/>
    <col min="10" max="10" width="10.83203125" style="5"/>
    <col min="11" max="11" width="11" style="5" customWidth="1"/>
    <col min="12" max="12" width="1.83203125" style="5" customWidth="1"/>
    <col min="13" max="14" width="10.83203125" style="5"/>
    <col min="15" max="15" width="1.83203125" style="5" customWidth="1"/>
    <col min="16" max="16384" width="10.83203125" style="5"/>
  </cols>
  <sheetData>
    <row r="1" spans="1:19" ht="59" x14ac:dyDescent="0.55000000000000004">
      <c r="A1" s="76"/>
      <c r="B1" s="77" t="s">
        <v>959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</row>
    <row r="2" spans="1:19" ht="16" x14ac:dyDescent="0.15">
      <c r="A2" s="80"/>
      <c r="B2" s="52" t="s">
        <v>965</v>
      </c>
      <c r="C2" s="53"/>
      <c r="D2" s="53"/>
      <c r="E2" s="53"/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81"/>
    </row>
    <row r="3" spans="1:19" x14ac:dyDescent="0.15">
      <c r="A3" s="80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81"/>
    </row>
    <row r="4" spans="1:19" x14ac:dyDescent="0.15">
      <c r="A4" s="80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81"/>
    </row>
    <row r="5" spans="1:19" x14ac:dyDescent="0.15">
      <c r="A5" s="80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81"/>
    </row>
    <row r="6" spans="1:19" ht="25" x14ac:dyDescent="0.25">
      <c r="A6" s="80"/>
      <c r="B6" s="55" t="s">
        <v>903</v>
      </c>
      <c r="C6" s="56"/>
      <c r="D6" s="54"/>
      <c r="E6" s="54"/>
      <c r="F6" s="55" t="s">
        <v>962</v>
      </c>
      <c r="G6" s="56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81"/>
    </row>
    <row r="7" spans="1:19" ht="35" x14ac:dyDescent="0.35">
      <c r="A7" s="80"/>
      <c r="B7" s="57">
        <f>H32</f>
        <v>965282</v>
      </c>
      <c r="C7" s="56"/>
      <c r="D7" s="54"/>
      <c r="E7" s="54"/>
      <c r="F7" s="58">
        <f>H41</f>
        <v>50</v>
      </c>
      <c r="G7" s="56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81"/>
    </row>
    <row r="8" spans="1:19" ht="14" x14ac:dyDescent="0.15">
      <c r="A8" s="80"/>
      <c r="B8" s="59" t="s">
        <v>960</v>
      </c>
      <c r="C8" s="59" t="s">
        <v>961</v>
      </c>
      <c r="D8" s="54"/>
      <c r="E8" s="54"/>
      <c r="F8" s="59" t="s">
        <v>960</v>
      </c>
      <c r="G8" s="59" t="s">
        <v>961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81"/>
    </row>
    <row r="9" spans="1:19" ht="18" x14ac:dyDescent="0.2">
      <c r="A9" s="80"/>
      <c r="B9" s="60">
        <f>D32</f>
        <v>940140</v>
      </c>
      <c r="C9" s="61">
        <f>(B7-B9)/B9</f>
        <v>2.6742825536622206E-2</v>
      </c>
      <c r="D9" s="54"/>
      <c r="E9" s="54"/>
      <c r="F9" s="62">
        <f>D41</f>
        <v>50</v>
      </c>
      <c r="G9" s="61">
        <f>(F7-F9)/F9</f>
        <v>0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81"/>
    </row>
    <row r="10" spans="1:19" ht="11" customHeight="1" x14ac:dyDescent="0.15">
      <c r="A10" s="80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81"/>
    </row>
    <row r="11" spans="1:19" x14ac:dyDescent="0.15">
      <c r="A11" s="8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81"/>
    </row>
    <row r="12" spans="1:19" x14ac:dyDescent="0.15">
      <c r="A12" s="80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81"/>
    </row>
    <row r="13" spans="1:19" x14ac:dyDescent="0.15">
      <c r="A13" s="80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81"/>
    </row>
    <row r="14" spans="1:19" x14ac:dyDescent="0.15">
      <c r="A14" s="80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81"/>
    </row>
    <row r="15" spans="1:19" x14ac:dyDescent="0.15">
      <c r="A15" s="80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81"/>
    </row>
    <row r="16" spans="1:19" x14ac:dyDescent="0.15">
      <c r="A16" s="80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81"/>
    </row>
    <row r="17" spans="1:19" x14ac:dyDescent="0.15">
      <c r="A17" s="80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81"/>
    </row>
    <row r="18" spans="1:19" x14ac:dyDescent="0.15">
      <c r="A18" s="80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81"/>
    </row>
    <row r="19" spans="1:19" x14ac:dyDescent="0.15">
      <c r="A19" s="80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81"/>
    </row>
    <row r="20" spans="1:19" ht="11" customHeight="1" x14ac:dyDescent="0.15">
      <c r="A20" s="80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81"/>
    </row>
    <row r="21" spans="1:19" x14ac:dyDescent="0.15">
      <c r="A21" s="80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81"/>
    </row>
    <row r="22" spans="1:19" x14ac:dyDescent="0.15">
      <c r="A22" s="80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81"/>
    </row>
    <row r="23" spans="1:19" x14ac:dyDescent="0.15">
      <c r="A23" s="80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81"/>
    </row>
    <row r="24" spans="1:19" x14ac:dyDescent="0.15">
      <c r="A24" s="80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81"/>
    </row>
    <row r="25" spans="1:19" x14ac:dyDescent="0.15">
      <c r="A25" s="80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81"/>
    </row>
    <row r="26" spans="1:19" ht="16" x14ac:dyDescent="0.2">
      <c r="A26" s="80"/>
      <c r="B26" s="63" t="s">
        <v>903</v>
      </c>
      <c r="C26" s="64"/>
      <c r="D26" s="64"/>
      <c r="E26" s="64"/>
      <c r="F26" s="64"/>
      <c r="G26" s="64"/>
      <c r="H26" s="64"/>
      <c r="I26" s="54"/>
      <c r="J26" s="65" t="s">
        <v>937</v>
      </c>
      <c r="K26" s="56"/>
      <c r="L26" s="54"/>
      <c r="M26" s="65" t="s">
        <v>940</v>
      </c>
      <c r="N26" s="56"/>
      <c r="O26" s="54"/>
      <c r="P26" s="65" t="s">
        <v>963</v>
      </c>
      <c r="Q26" s="56"/>
      <c r="R26" s="54"/>
      <c r="S26" s="81"/>
    </row>
    <row r="27" spans="1:19" x14ac:dyDescent="0.15">
      <c r="A27" s="80"/>
      <c r="B27" s="66" t="s">
        <v>913</v>
      </c>
      <c r="C27" s="67" t="s">
        <v>907</v>
      </c>
      <c r="D27" s="67" t="s">
        <v>908</v>
      </c>
      <c r="E27" s="67" t="s">
        <v>909</v>
      </c>
      <c r="F27" s="67" t="s">
        <v>910</v>
      </c>
      <c r="G27" s="67" t="s">
        <v>912</v>
      </c>
      <c r="H27" s="67" t="s">
        <v>911</v>
      </c>
      <c r="I27" s="54"/>
      <c r="J27" s="67" t="s">
        <v>938</v>
      </c>
      <c r="K27" s="67" t="s">
        <v>941</v>
      </c>
      <c r="L27" s="54"/>
      <c r="M27" s="67" t="s">
        <v>938</v>
      </c>
      <c r="N27" s="67" t="s">
        <v>941</v>
      </c>
      <c r="O27" s="54"/>
      <c r="P27" s="67" t="s">
        <v>938</v>
      </c>
      <c r="Q27" s="67" t="s">
        <v>941</v>
      </c>
      <c r="R27" s="54"/>
      <c r="S27" s="81"/>
    </row>
    <row r="28" spans="1:19" x14ac:dyDescent="0.15">
      <c r="A28" s="80"/>
      <c r="B28" s="68" t="s">
        <v>897</v>
      </c>
      <c r="C28" s="69">
        <f>SUMIFS(Vol_by_client[Vol],Vol_by_client[Region Name],Summary!$B28,Vol_by_client[Quarter],Summary!C$27)</f>
        <v>509419</v>
      </c>
      <c r="D28" s="69">
        <f>SUMIFS(Vol_by_client[Vol],Vol_by_client[Region Name],Summary!$B28,Vol_by_client[Quarter],Summary!D$27)</f>
        <v>576618</v>
      </c>
      <c r="E28" s="69">
        <f>SUMIFS(Vol_by_client[Vol],Vol_by_client[Region Name],Summary!$B28,Vol_by_client[Quarter],Summary!E$27)</f>
        <v>363694</v>
      </c>
      <c r="F28" s="69">
        <f>SUMIFS(Vol_by_client[Vol],Vol_by_client[Region Name],Summary!$B28,Vol_by_client[Quarter],Summary!F$27)</f>
        <v>432034</v>
      </c>
      <c r="G28" s="69">
        <f>SUMIFS(Vol_by_client[Vol],Vol_by_client[Region Name],Summary!$B28,Vol_by_client[Quarter],Summary!G$27)</f>
        <v>530019</v>
      </c>
      <c r="H28" s="70">
        <f>SUMIFS(Vol_by_client[Vol],Vol_by_client[Region Name],Summary!$B28,Vol_by_client[Quarter],Summary!H$27)</f>
        <v>596502</v>
      </c>
      <c r="I28" s="54"/>
      <c r="J28" s="46">
        <f>G28-C28</f>
        <v>20600</v>
      </c>
      <c r="K28" s="71">
        <f>J28/C28</f>
        <v>4.0438224722674262E-2</v>
      </c>
      <c r="L28" s="54"/>
      <c r="M28" s="46">
        <f>H28-D28</f>
        <v>19884</v>
      </c>
      <c r="N28" s="71">
        <f>(H28-D28)/D28</f>
        <v>3.4483835051975484E-2</v>
      </c>
      <c r="O28" s="54"/>
      <c r="P28" s="46">
        <f>SUM(G28:H28)-SUM(C28:D28)</f>
        <v>40484</v>
      </c>
      <c r="Q28" s="71">
        <f>P28/SUM(C28:D28)</f>
        <v>3.7276814694158673E-2</v>
      </c>
      <c r="R28" s="54"/>
      <c r="S28" s="81"/>
    </row>
    <row r="29" spans="1:19" x14ac:dyDescent="0.15">
      <c r="A29" s="80"/>
      <c r="B29" s="68" t="s">
        <v>898</v>
      </c>
      <c r="C29" s="69">
        <f>SUMIFS(Vol_by_client[Vol],Vol_by_client[Region Name],Summary!$B29,Vol_by_client[Quarter],Summary!C$27)</f>
        <v>147852</v>
      </c>
      <c r="D29" s="69">
        <f>SUMIFS(Vol_by_client[Vol],Vol_by_client[Region Name],Summary!$B29,Vol_by_client[Quarter],Summary!D$27)</f>
        <v>173566</v>
      </c>
      <c r="E29" s="69">
        <f>SUMIFS(Vol_by_client[Vol],Vol_by_client[Region Name],Summary!$B29,Vol_by_client[Quarter],Summary!E$27)</f>
        <v>103536</v>
      </c>
      <c r="F29" s="24">
        <v>129264</v>
      </c>
      <c r="G29" s="24">
        <v>150204</v>
      </c>
      <c r="H29" s="70">
        <f>SUMIFS(Vol_by_client[Vol],Vol_by_client[Region Name],Summary!$B29,Vol_by_client[Quarter],Summary!H$27)</f>
        <v>176338</v>
      </c>
      <c r="I29" s="54"/>
      <c r="J29" s="46">
        <f t="shared" ref="J29:J31" si="0">G29-C29</f>
        <v>2352</v>
      </c>
      <c r="K29" s="71">
        <f t="shared" ref="K29:K31" si="1">J29/C29</f>
        <v>1.5907799691583475E-2</v>
      </c>
      <c r="L29" s="54"/>
      <c r="M29" s="46">
        <f>H29-D29</f>
        <v>2772</v>
      </c>
      <c r="N29" s="71">
        <f>(H29-D29)/D29</f>
        <v>1.5970869870827235E-2</v>
      </c>
      <c r="O29" s="54"/>
      <c r="P29" s="46">
        <f>SUM(G29:H29)-SUM(C29:D29)</f>
        <v>5124</v>
      </c>
      <c r="Q29" s="71">
        <f>P29/SUM(C29:D29)</f>
        <v>1.5941857643318048E-2</v>
      </c>
      <c r="R29" s="54"/>
      <c r="S29" s="81"/>
    </row>
    <row r="30" spans="1:19" x14ac:dyDescent="0.15">
      <c r="A30" s="80"/>
      <c r="B30" s="68" t="s">
        <v>901</v>
      </c>
      <c r="C30" s="69">
        <f>SUMIFS(Vol_by_client[Vol],Vol_by_client[Region Name],Summary!$B30,Vol_by_client[Quarter],Summary!C$27)</f>
        <v>95736</v>
      </c>
      <c r="D30" s="69">
        <f>SUMIFS(Vol_by_client[Vol],Vol_by_client[Region Name],Summary!$B30,Vol_by_client[Quarter],Summary!D$27)</f>
        <v>107338</v>
      </c>
      <c r="E30" s="69">
        <f>SUMIFS(Vol_by_client[Vol],Vol_by_client[Region Name],Summary!$B30,Vol_by_client[Quarter],Summary!E$27)</f>
        <v>69198</v>
      </c>
      <c r="F30" s="24">
        <v>80144</v>
      </c>
      <c r="G30" s="24">
        <v>99778</v>
      </c>
      <c r="H30" s="70">
        <f>SUMIFS(Vol_by_client[Vol],Vol_by_client[Region Name],Summary!$B30,Vol_by_client[Quarter],Summary!H$27)</f>
        <v>109811</v>
      </c>
      <c r="I30" s="54"/>
      <c r="J30" s="46">
        <f t="shared" si="0"/>
        <v>4042</v>
      </c>
      <c r="K30" s="71">
        <f t="shared" si="1"/>
        <v>4.2220272415810146E-2</v>
      </c>
      <c r="L30" s="54"/>
      <c r="M30" s="46">
        <f>H30-D30</f>
        <v>2473</v>
      </c>
      <c r="N30" s="71">
        <f>(H30-D30)/D30</f>
        <v>2.3039370959026625E-2</v>
      </c>
      <c r="O30" s="54"/>
      <c r="P30" s="46">
        <f>SUM(G30:H30)-SUM(C30:D30)</f>
        <v>6515</v>
      </c>
      <c r="Q30" s="71">
        <f>P30/SUM(C30:D30)</f>
        <v>3.2081901178880608E-2</v>
      </c>
      <c r="R30" s="54"/>
      <c r="S30" s="81"/>
    </row>
    <row r="31" spans="1:19" x14ac:dyDescent="0.15">
      <c r="A31" s="80"/>
      <c r="B31" s="68" t="s">
        <v>900</v>
      </c>
      <c r="C31" s="69">
        <f>SUMIFS(Vol_by_client[Vol],Vol_by_client[Region Name],Summary!$B31,Vol_by_client[Quarter],Summary!C$27)</f>
        <v>69053</v>
      </c>
      <c r="D31" s="69">
        <f>SUMIFS(Vol_by_client[Vol],Vol_by_client[Region Name],Summary!$B31,Vol_by_client[Quarter],Summary!D$27)</f>
        <v>82618</v>
      </c>
      <c r="E31" s="69">
        <f>SUMIFS(Vol_by_client[Vol],Vol_by_client[Region Name],Summary!$B31,Vol_by_client[Quarter],Summary!E$27)</f>
        <v>50574</v>
      </c>
      <c r="F31" s="24">
        <v>65121</v>
      </c>
      <c r="G31" s="24">
        <v>75265</v>
      </c>
      <c r="H31" s="70">
        <f>SUMIFS(Vol_by_client[Vol],Vol_by_client[Region Name],Summary!$B31,Vol_by_client[Quarter],Summary!H$27)</f>
        <v>82631</v>
      </c>
      <c r="I31" s="54"/>
      <c r="J31" s="46">
        <f t="shared" si="0"/>
        <v>6212</v>
      </c>
      <c r="K31" s="71">
        <f t="shared" si="1"/>
        <v>8.9959885884755189E-2</v>
      </c>
      <c r="L31" s="54"/>
      <c r="M31" s="46">
        <f>H31-D31</f>
        <v>13</v>
      </c>
      <c r="N31" s="71">
        <f>(H31-D31)/D31</f>
        <v>1.5735069839502289E-4</v>
      </c>
      <c r="O31" s="54"/>
      <c r="P31" s="46">
        <f>SUM(G31:H31)-SUM(C31:D31)</f>
        <v>6225</v>
      </c>
      <c r="Q31" s="71">
        <f>P31/SUM(C31:D31)</f>
        <v>4.1042783393001957E-2</v>
      </c>
      <c r="R31" s="54"/>
      <c r="S31" s="81"/>
    </row>
    <row r="32" spans="1:19" x14ac:dyDescent="0.15">
      <c r="A32" s="80"/>
      <c r="B32" s="44" t="s">
        <v>942</v>
      </c>
      <c r="C32" s="47">
        <f>SUM(C28:C31)</f>
        <v>822060</v>
      </c>
      <c r="D32" s="47">
        <f t="shared" ref="D32:H32" si="2">SUM(D28:D31)</f>
        <v>940140</v>
      </c>
      <c r="E32" s="47">
        <f t="shared" si="2"/>
        <v>587002</v>
      </c>
      <c r="F32" s="47">
        <f t="shared" si="2"/>
        <v>706563</v>
      </c>
      <c r="G32" s="47">
        <f t="shared" si="2"/>
        <v>855266</v>
      </c>
      <c r="H32" s="50">
        <f t="shared" si="2"/>
        <v>965282</v>
      </c>
      <c r="I32" s="54"/>
      <c r="J32" s="48">
        <f>SUM(J28:J31)</f>
        <v>33206</v>
      </c>
      <c r="K32" s="49">
        <f>J32/C32</f>
        <v>4.0393645232708074E-2</v>
      </c>
      <c r="L32" s="54"/>
      <c r="M32" s="48">
        <f>SUM(M28:M31)</f>
        <v>25142</v>
      </c>
      <c r="N32" s="49">
        <f>(H32-D32)/D32</f>
        <v>2.6742825536622206E-2</v>
      </c>
      <c r="O32" s="54"/>
      <c r="P32" s="48">
        <f>SUM(G32:H32)-SUM(C32:D32)</f>
        <v>58348</v>
      </c>
      <c r="Q32" s="49">
        <f>P32/SUM(C32:D32)</f>
        <v>3.3110884122120078E-2</v>
      </c>
      <c r="R32" s="54"/>
      <c r="S32" s="82"/>
    </row>
    <row r="33" spans="1:19" x14ac:dyDescent="0.15">
      <c r="A33" s="80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81"/>
    </row>
    <row r="34" spans="1:19" x14ac:dyDescent="0.15">
      <c r="A34" s="8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81"/>
    </row>
    <row r="35" spans="1:19" ht="16" x14ac:dyDescent="0.2">
      <c r="A35" s="80"/>
      <c r="B35" s="63" t="s">
        <v>962</v>
      </c>
      <c r="C35" s="64"/>
      <c r="D35" s="64"/>
      <c r="E35" s="64"/>
      <c r="F35" s="64"/>
      <c r="G35" s="64"/>
      <c r="H35" s="64"/>
      <c r="I35" s="54"/>
      <c r="J35" s="65" t="s">
        <v>937</v>
      </c>
      <c r="K35" s="56"/>
      <c r="L35" s="54"/>
      <c r="M35" s="65" t="s">
        <v>940</v>
      </c>
      <c r="N35" s="56"/>
      <c r="O35" s="54"/>
      <c r="P35" s="65" t="s">
        <v>963</v>
      </c>
      <c r="Q35" s="56"/>
      <c r="R35" s="54"/>
      <c r="S35" s="81"/>
    </row>
    <row r="36" spans="1:19" x14ac:dyDescent="0.15">
      <c r="A36" s="80"/>
      <c r="B36" s="66" t="s">
        <v>913</v>
      </c>
      <c r="C36" s="67" t="s">
        <v>907</v>
      </c>
      <c r="D36" s="67" t="s">
        <v>908</v>
      </c>
      <c r="E36" s="67" t="s">
        <v>909</v>
      </c>
      <c r="F36" s="67" t="s">
        <v>910</v>
      </c>
      <c r="G36" s="67" t="s">
        <v>912</v>
      </c>
      <c r="H36" s="67" t="s">
        <v>911</v>
      </c>
      <c r="I36" s="54"/>
      <c r="J36" s="67" t="s">
        <v>938</v>
      </c>
      <c r="K36" s="67" t="s">
        <v>941</v>
      </c>
      <c r="L36" s="54"/>
      <c r="M36" s="67" t="s">
        <v>938</v>
      </c>
      <c r="N36" s="67" t="s">
        <v>941</v>
      </c>
      <c r="O36" s="54"/>
      <c r="P36" s="67" t="s">
        <v>938</v>
      </c>
      <c r="Q36" s="67" t="s">
        <v>941</v>
      </c>
      <c r="R36" s="54"/>
      <c r="S36" s="81"/>
    </row>
    <row r="37" spans="1:19" x14ac:dyDescent="0.15">
      <c r="A37" s="80"/>
      <c r="B37" s="68" t="s">
        <v>897</v>
      </c>
      <c r="C37" s="69">
        <f>ROUNDUP(COUNTIFS(Vol_by_client[Region Name],Summary!$B37,Vol_by_client[Quarter],Summary!C$36)/3,0)</f>
        <v>18</v>
      </c>
      <c r="D37" s="69">
        <f>ROUNDUP(COUNTIFS(Vol_by_client[Region Name],Summary!$B37,Vol_by_client[Quarter],Summary!D$36)/3,0)</f>
        <v>19</v>
      </c>
      <c r="E37" s="69">
        <f>ROUNDUP(COUNTIFS(Vol_by_client[Region Name],Summary!$B37,Vol_by_client[Quarter],Summary!E$36)/3,0)</f>
        <v>19</v>
      </c>
      <c r="F37" s="69">
        <f>ROUNDUP(COUNTIFS(Vol_by_client[Region Name],Summary!$B37,Vol_by_client[Quarter],Summary!F$36)/3,0)</f>
        <v>20</v>
      </c>
      <c r="G37" s="69">
        <f>ROUNDUP(COUNTIFS(Vol_by_client[Region Name],Summary!$B37,Vol_by_client[Quarter],Summary!G$36)/3,0)</f>
        <v>20</v>
      </c>
      <c r="H37" s="70">
        <f>ROUNDUP(COUNTIFS(Vol_by_client[Region Name],Summary!$B37,Vol_by_client[Quarter],Summary!H$36)/3,0)</f>
        <v>20</v>
      </c>
      <c r="I37" s="54"/>
      <c r="J37" s="46">
        <f>G37-C37</f>
        <v>2</v>
      </c>
      <c r="K37" s="71">
        <f>J37/C37</f>
        <v>0.1111111111111111</v>
      </c>
      <c r="L37" s="54"/>
      <c r="M37" s="46">
        <f>H37-D37</f>
        <v>1</v>
      </c>
      <c r="N37" s="71">
        <f>(H37-D37)/D37</f>
        <v>5.2631578947368418E-2</v>
      </c>
      <c r="O37" s="54"/>
      <c r="P37" s="46">
        <f>SUM(G37:H37)-SUM(C37:D37)</f>
        <v>3</v>
      </c>
      <c r="Q37" s="71">
        <f>P37/SUM(C37:D37)</f>
        <v>8.1081081081081086E-2</v>
      </c>
      <c r="R37" s="54"/>
      <c r="S37" s="81"/>
    </row>
    <row r="38" spans="1:19" x14ac:dyDescent="0.15">
      <c r="A38" s="80"/>
      <c r="B38" s="68" t="s">
        <v>898</v>
      </c>
      <c r="C38" s="69">
        <f>ROUNDUP(COUNTIFS(Vol_by_client[Region Name],Summary!$B38,Vol_by_client[Quarter],Summary!C$36)/3,0)</f>
        <v>8</v>
      </c>
      <c r="D38" s="69">
        <f>ROUNDUP(COUNTIFS(Vol_by_client[Region Name],Summary!$B38,Vol_by_client[Quarter],Summary!D$36)/3,0)</f>
        <v>8</v>
      </c>
      <c r="E38" s="69">
        <f>ROUNDUP(COUNTIFS(Vol_by_client[Region Name],Summary!$B38,Vol_by_client[Quarter],Summary!E$36)/3,0)</f>
        <v>8</v>
      </c>
      <c r="F38" s="69">
        <f>ROUNDUP(COUNTIFS(Vol_by_client[Region Name],Summary!$B38,Vol_by_client[Quarter],Summary!F$36)/3,0)</f>
        <v>8</v>
      </c>
      <c r="G38" s="69">
        <f>ROUNDUP(COUNTIFS(Vol_by_client[Region Name],Summary!$B38,Vol_by_client[Quarter],Summary!G$36)/3,0)</f>
        <v>8</v>
      </c>
      <c r="H38" s="70">
        <f>ROUNDUP(COUNTIFS(Vol_by_client[Region Name],Summary!$B38,Vol_by_client[Quarter],Summary!H$36)/3,0)</f>
        <v>8</v>
      </c>
      <c r="I38" s="54"/>
      <c r="J38" s="46">
        <f t="shared" ref="J38:J40" si="3">G38-C38</f>
        <v>0</v>
      </c>
      <c r="K38" s="71">
        <f t="shared" ref="K38:K40" si="4">J38/C38</f>
        <v>0</v>
      </c>
      <c r="L38" s="54"/>
      <c r="M38" s="46">
        <f>H38-D38</f>
        <v>0</v>
      </c>
      <c r="N38" s="71">
        <f>(H38-D38)/D38</f>
        <v>0</v>
      </c>
      <c r="O38" s="54"/>
      <c r="P38" s="46">
        <f>SUM(G38:H38)-SUM(C38:D38)</f>
        <v>0</v>
      </c>
      <c r="Q38" s="71">
        <f>P38/SUM(C38:D38)</f>
        <v>0</v>
      </c>
      <c r="R38" s="54"/>
      <c r="S38" s="81"/>
    </row>
    <row r="39" spans="1:19" x14ac:dyDescent="0.15">
      <c r="A39" s="80"/>
      <c r="B39" s="68" t="s">
        <v>901</v>
      </c>
      <c r="C39" s="69">
        <f>ROUNDUP(COUNTIFS(Vol_by_client[Region Name],Summary!$B39,Vol_by_client[Quarter],Summary!C$36)/3,0)</f>
        <v>13</v>
      </c>
      <c r="D39" s="69">
        <f>ROUNDUP(COUNTIFS(Vol_by_client[Region Name],Summary!$B39,Vol_by_client[Quarter],Summary!D$36)/3,0)</f>
        <v>13</v>
      </c>
      <c r="E39" s="69">
        <f>ROUNDUP(COUNTIFS(Vol_by_client[Region Name],Summary!$B39,Vol_by_client[Quarter],Summary!E$36)/3,0)</f>
        <v>14</v>
      </c>
      <c r="F39" s="69">
        <f>ROUNDUP(COUNTIFS(Vol_by_client[Region Name],Summary!$B39,Vol_by_client[Quarter],Summary!F$36)/3,0)</f>
        <v>14</v>
      </c>
      <c r="G39" s="69">
        <f>ROUNDUP(COUNTIFS(Vol_by_client[Region Name],Summary!$B39,Vol_by_client[Quarter],Summary!G$36)/3,0)</f>
        <v>14</v>
      </c>
      <c r="H39" s="70">
        <f>ROUNDUP(COUNTIFS(Vol_by_client[Region Name],Summary!$B39,Vol_by_client[Quarter],Summary!H$36)/3,0)</f>
        <v>13</v>
      </c>
      <c r="I39" s="54"/>
      <c r="J39" s="46">
        <f t="shared" si="3"/>
        <v>1</v>
      </c>
      <c r="K39" s="71">
        <f t="shared" si="4"/>
        <v>7.6923076923076927E-2</v>
      </c>
      <c r="L39" s="54"/>
      <c r="M39" s="46">
        <f>H39-D39</f>
        <v>0</v>
      </c>
      <c r="N39" s="71">
        <f>(H39-D39)/D39</f>
        <v>0</v>
      </c>
      <c r="O39" s="54"/>
      <c r="P39" s="46">
        <f>SUM(G39:H39)-SUM(C39:D39)</f>
        <v>1</v>
      </c>
      <c r="Q39" s="71">
        <f>P39/SUM(C39:D39)</f>
        <v>3.8461538461538464E-2</v>
      </c>
      <c r="R39" s="54"/>
      <c r="S39" s="81"/>
    </row>
    <row r="40" spans="1:19" x14ac:dyDescent="0.15">
      <c r="A40" s="80"/>
      <c r="B40" s="68" t="s">
        <v>900</v>
      </c>
      <c r="C40" s="69">
        <f>ROUNDUP(COUNTIFS(Vol_by_client[Region Name],Summary!$B40,Vol_by_client[Quarter],Summary!C$36)/3,0)</f>
        <v>10</v>
      </c>
      <c r="D40" s="69">
        <f>ROUNDUP(COUNTIFS(Vol_by_client[Region Name],Summary!$B40,Vol_by_client[Quarter],Summary!D$36)/3,0)</f>
        <v>10</v>
      </c>
      <c r="E40" s="69">
        <f>ROUNDUP(COUNTIFS(Vol_by_client[Region Name],Summary!$B40,Vol_by_client[Quarter],Summary!E$36)/3,0)</f>
        <v>11</v>
      </c>
      <c r="F40" s="69">
        <f>ROUNDUP(COUNTIFS(Vol_by_client[Region Name],Summary!$B40,Vol_by_client[Quarter],Summary!F$36)/3,0)</f>
        <v>11</v>
      </c>
      <c r="G40" s="69">
        <f>ROUNDUP(COUNTIFS(Vol_by_client[Region Name],Summary!$B40,Vol_by_client[Quarter],Summary!G$36)/3,0)</f>
        <v>11</v>
      </c>
      <c r="H40" s="70">
        <f>ROUNDUP(COUNTIFS(Vol_by_client[Region Name],Summary!$B40,Vol_by_client[Quarter],Summary!H$36)/3,0)</f>
        <v>9</v>
      </c>
      <c r="I40" s="54"/>
      <c r="J40" s="46">
        <f t="shared" si="3"/>
        <v>1</v>
      </c>
      <c r="K40" s="71">
        <f t="shared" si="4"/>
        <v>0.1</v>
      </c>
      <c r="L40" s="54"/>
      <c r="M40" s="46">
        <f>H40-D40</f>
        <v>-1</v>
      </c>
      <c r="N40" s="71">
        <f>(H40-D40)/D40</f>
        <v>-0.1</v>
      </c>
      <c r="O40" s="54"/>
      <c r="P40" s="46">
        <f>SUM(G40:H40)-SUM(C40:D40)</f>
        <v>0</v>
      </c>
      <c r="Q40" s="71">
        <f>P40/SUM(C40:D40)</f>
        <v>0</v>
      </c>
      <c r="R40" s="54"/>
      <c r="S40" s="81"/>
    </row>
    <row r="41" spans="1:19" x14ac:dyDescent="0.15">
      <c r="A41" s="80"/>
      <c r="B41" s="44" t="s">
        <v>942</v>
      </c>
      <c r="C41" s="47">
        <f>SUM(C37:C40)</f>
        <v>49</v>
      </c>
      <c r="D41" s="47">
        <f t="shared" ref="D41" si="5">SUM(D37:D40)</f>
        <v>50</v>
      </c>
      <c r="E41" s="47">
        <f t="shared" ref="E41" si="6">SUM(E37:E40)</f>
        <v>52</v>
      </c>
      <c r="F41" s="47">
        <f t="shared" ref="F41" si="7">SUM(F37:F40)</f>
        <v>53</v>
      </c>
      <c r="G41" s="47">
        <f t="shared" ref="G41" si="8">SUM(G37:G40)</f>
        <v>53</v>
      </c>
      <c r="H41" s="50">
        <f t="shared" ref="H41" si="9">SUM(H37:H40)</f>
        <v>50</v>
      </c>
      <c r="I41" s="54"/>
      <c r="J41" s="48">
        <f>G41-C41</f>
        <v>4</v>
      </c>
      <c r="K41" s="49">
        <f>J41/C41</f>
        <v>8.1632653061224483E-2</v>
      </c>
      <c r="L41" s="54"/>
      <c r="M41" s="48">
        <f>SUM(M37:M40)</f>
        <v>0</v>
      </c>
      <c r="N41" s="49">
        <f>(H41-D41)/D41</f>
        <v>0</v>
      </c>
      <c r="O41" s="54"/>
      <c r="P41" s="48">
        <f>SUM(G41:H41)-SUM(C41:D41)</f>
        <v>4</v>
      </c>
      <c r="Q41" s="49">
        <f>P41/SUM(C41:D41)</f>
        <v>4.0404040404040407E-2</v>
      </c>
      <c r="R41" s="54"/>
      <c r="S41" s="81"/>
    </row>
    <row r="42" spans="1:19" x14ac:dyDescent="0.15">
      <c r="A42" s="80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81"/>
    </row>
    <row r="43" spans="1:19" x14ac:dyDescent="0.15">
      <c r="A43" s="80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81"/>
    </row>
    <row r="44" spans="1:19" ht="16" x14ac:dyDescent="0.2">
      <c r="A44" s="80"/>
      <c r="B44" s="63" t="s">
        <v>964</v>
      </c>
      <c r="C44" s="64"/>
      <c r="D44" s="64"/>
      <c r="E44" s="64"/>
      <c r="F44" s="64"/>
      <c r="G44" s="64"/>
      <c r="H44" s="64"/>
      <c r="I44" s="54"/>
      <c r="J44" s="65" t="s">
        <v>937</v>
      </c>
      <c r="K44" s="56"/>
      <c r="L44" s="54"/>
      <c r="M44" s="65" t="s">
        <v>940</v>
      </c>
      <c r="N44" s="56"/>
      <c r="O44" s="54"/>
      <c r="P44" s="65" t="s">
        <v>963</v>
      </c>
      <c r="Q44" s="56"/>
      <c r="R44" s="54"/>
      <c r="S44" s="81"/>
    </row>
    <row r="45" spans="1:19" x14ac:dyDescent="0.15">
      <c r="A45" s="80"/>
      <c r="B45" s="66" t="s">
        <v>913</v>
      </c>
      <c r="C45" s="67" t="s">
        <v>907</v>
      </c>
      <c r="D45" s="67" t="s">
        <v>908</v>
      </c>
      <c r="E45" s="67" t="s">
        <v>909</v>
      </c>
      <c r="F45" s="67" t="s">
        <v>910</v>
      </c>
      <c r="G45" s="67" t="s">
        <v>912</v>
      </c>
      <c r="H45" s="67" t="s">
        <v>911</v>
      </c>
      <c r="I45" s="54"/>
      <c r="J45" s="67" t="s">
        <v>938</v>
      </c>
      <c r="K45" s="67" t="s">
        <v>941</v>
      </c>
      <c r="L45" s="54"/>
      <c r="M45" s="67" t="s">
        <v>938</v>
      </c>
      <c r="N45" s="67" t="s">
        <v>941</v>
      </c>
      <c r="O45" s="54"/>
      <c r="P45" s="67" t="s">
        <v>938</v>
      </c>
      <c r="Q45" s="67" t="s">
        <v>941</v>
      </c>
      <c r="R45" s="54"/>
      <c r="S45" s="81"/>
    </row>
    <row r="46" spans="1:19" x14ac:dyDescent="0.15">
      <c r="A46" s="80"/>
      <c r="B46" s="68" t="s">
        <v>897</v>
      </c>
      <c r="C46" s="69">
        <f>C28/C37</f>
        <v>28301.055555555555</v>
      </c>
      <c r="D46" s="69">
        <f>D28/D37</f>
        <v>30348.315789473683</v>
      </c>
      <c r="E46" s="69">
        <f t="shared" ref="E46:H46" si="10">E28/E37</f>
        <v>19141.78947368421</v>
      </c>
      <c r="F46" s="69">
        <f t="shared" si="10"/>
        <v>21601.7</v>
      </c>
      <c r="G46" s="69">
        <f t="shared" si="10"/>
        <v>26500.95</v>
      </c>
      <c r="H46" s="70">
        <f t="shared" si="10"/>
        <v>29825.1</v>
      </c>
      <c r="I46" s="54"/>
      <c r="J46" s="46">
        <f>G46-C46</f>
        <v>-1800.105555555554</v>
      </c>
      <c r="K46" s="71">
        <f>J46/C46</f>
        <v>-6.360559774959311E-2</v>
      </c>
      <c r="L46" s="54"/>
      <c r="M46" s="46">
        <f>H46-D46</f>
        <v>-523.21578947368471</v>
      </c>
      <c r="N46" s="71">
        <f>(H46-D46)/D46</f>
        <v>-1.7240356700623308E-2</v>
      </c>
      <c r="O46" s="54"/>
      <c r="P46" s="46">
        <f>SUM(G46:H46)-SUM(C46:D46)</f>
        <v>-2323.3213450292387</v>
      </c>
      <c r="Q46" s="71">
        <f>P46/SUM(C46:D46)</f>
        <v>-3.9613746775925995E-2</v>
      </c>
      <c r="R46" s="54"/>
      <c r="S46" s="81"/>
    </row>
    <row r="47" spans="1:19" x14ac:dyDescent="0.15">
      <c r="A47" s="80"/>
      <c r="B47" s="68" t="s">
        <v>898</v>
      </c>
      <c r="C47" s="69">
        <f t="shared" ref="C47:H50" si="11">C29/C38</f>
        <v>18481.5</v>
      </c>
      <c r="D47" s="69">
        <f t="shared" si="11"/>
        <v>21695.75</v>
      </c>
      <c r="E47" s="69">
        <f t="shared" si="11"/>
        <v>12942</v>
      </c>
      <c r="F47" s="69">
        <f t="shared" si="11"/>
        <v>16158</v>
      </c>
      <c r="G47" s="69">
        <f t="shared" si="11"/>
        <v>18775.5</v>
      </c>
      <c r="H47" s="70">
        <f t="shared" si="11"/>
        <v>22042.25</v>
      </c>
      <c r="I47" s="54"/>
      <c r="J47" s="46">
        <f t="shared" ref="J47:J49" si="12">G47-C47</f>
        <v>294</v>
      </c>
      <c r="K47" s="71">
        <f t="shared" ref="K47:K49" si="13">J47/C47</f>
        <v>1.5907799691583475E-2</v>
      </c>
      <c r="L47" s="54"/>
      <c r="M47" s="46">
        <f>H47-D47</f>
        <v>346.5</v>
      </c>
      <c r="N47" s="71">
        <f>(H47-D47)/D47</f>
        <v>1.5970869870827235E-2</v>
      </c>
      <c r="O47" s="54"/>
      <c r="P47" s="46">
        <f>SUM(G47:H47)-SUM(C47:D47)</f>
        <v>640.5</v>
      </c>
      <c r="Q47" s="71">
        <f>P47/SUM(C47:D47)</f>
        <v>1.5941857643318048E-2</v>
      </c>
      <c r="R47" s="54"/>
      <c r="S47" s="81"/>
    </row>
    <row r="48" spans="1:19" x14ac:dyDescent="0.15">
      <c r="A48" s="80"/>
      <c r="B48" s="68" t="s">
        <v>901</v>
      </c>
      <c r="C48" s="69">
        <f t="shared" si="11"/>
        <v>7364.3076923076924</v>
      </c>
      <c r="D48" s="69">
        <f t="shared" si="11"/>
        <v>8256.7692307692305</v>
      </c>
      <c r="E48" s="69">
        <f t="shared" si="11"/>
        <v>4942.7142857142853</v>
      </c>
      <c r="F48" s="69">
        <f t="shared" si="11"/>
        <v>5724.5714285714284</v>
      </c>
      <c r="G48" s="69">
        <f t="shared" si="11"/>
        <v>7127</v>
      </c>
      <c r="H48" s="70">
        <f t="shared" si="11"/>
        <v>8447</v>
      </c>
      <c r="I48" s="54"/>
      <c r="J48" s="46">
        <f t="shared" si="12"/>
        <v>-237.30769230769238</v>
      </c>
      <c r="K48" s="71">
        <f t="shared" si="13"/>
        <v>-3.2224032756747734E-2</v>
      </c>
      <c r="L48" s="54"/>
      <c r="M48" s="46">
        <f>H48-D48</f>
        <v>190.23076923076951</v>
      </c>
      <c r="N48" s="71">
        <f>(H48-D48)/D48</f>
        <v>2.303937095902666E-2</v>
      </c>
      <c r="O48" s="54"/>
      <c r="P48" s="46">
        <f>SUM(G48:H48)-SUM(C48:D48)</f>
        <v>-47.076923076921958</v>
      </c>
      <c r="Q48" s="71">
        <f>P48/SUM(C48:D48)</f>
        <v>-3.0136797423598563E-3</v>
      </c>
      <c r="R48" s="54"/>
      <c r="S48" s="81"/>
    </row>
    <row r="49" spans="1:19" x14ac:dyDescent="0.15">
      <c r="A49" s="80"/>
      <c r="B49" s="68" t="s">
        <v>900</v>
      </c>
      <c r="C49" s="69">
        <f t="shared" si="11"/>
        <v>6905.3</v>
      </c>
      <c r="D49" s="69">
        <f t="shared" si="11"/>
        <v>8261.7999999999993</v>
      </c>
      <c r="E49" s="69">
        <f t="shared" si="11"/>
        <v>4597.636363636364</v>
      </c>
      <c r="F49" s="69">
        <f t="shared" si="11"/>
        <v>5920.090909090909</v>
      </c>
      <c r="G49" s="69">
        <f t="shared" si="11"/>
        <v>6842.272727272727</v>
      </c>
      <c r="H49" s="70">
        <f t="shared" si="11"/>
        <v>9181.2222222222226</v>
      </c>
      <c r="I49" s="54"/>
      <c r="J49" s="46">
        <f t="shared" si="12"/>
        <v>-63.027272727273157</v>
      </c>
      <c r="K49" s="71">
        <f t="shared" si="13"/>
        <v>-9.1273764684044363E-3</v>
      </c>
      <c r="L49" s="54"/>
      <c r="M49" s="46">
        <f>H49-D49</f>
        <v>919.42222222222335</v>
      </c>
      <c r="N49" s="71">
        <f>(H49-D49)/D49</f>
        <v>0.11128594522043907</v>
      </c>
      <c r="O49" s="54"/>
      <c r="P49" s="46">
        <f>SUM(G49:H49)-SUM(C49:D49)</f>
        <v>856.39494949495202</v>
      </c>
      <c r="Q49" s="71">
        <f>P49/SUM(C49:D49)</f>
        <v>5.6463987808806702E-2</v>
      </c>
      <c r="R49" s="54"/>
      <c r="S49" s="81"/>
    </row>
    <row r="50" spans="1:19" x14ac:dyDescent="0.15">
      <c r="A50" s="80"/>
      <c r="B50" s="44" t="s">
        <v>942</v>
      </c>
      <c r="C50" s="47">
        <f t="shared" si="11"/>
        <v>16776.734693877552</v>
      </c>
      <c r="D50" s="47">
        <f t="shared" si="11"/>
        <v>18802.8</v>
      </c>
      <c r="E50" s="47">
        <f t="shared" ref="E50" si="14">E32/E41</f>
        <v>11288.5</v>
      </c>
      <c r="F50" s="47">
        <f t="shared" ref="F50" si="15">F32/F41</f>
        <v>13331.377358490567</v>
      </c>
      <c r="G50" s="47">
        <f t="shared" ref="G50:H50" si="16">G32/G41</f>
        <v>16137.094339622641</v>
      </c>
      <c r="H50" s="50">
        <f t="shared" si="16"/>
        <v>19305.64</v>
      </c>
      <c r="I50" s="54"/>
      <c r="J50" s="48">
        <f>SUM(J46:J49)</f>
        <v>-1806.4405205905196</v>
      </c>
      <c r="K50" s="49">
        <f>G50/C50-1</f>
        <v>-3.8126629879194462E-2</v>
      </c>
      <c r="L50" s="54"/>
      <c r="M50" s="48">
        <f>(H50-D50)</f>
        <v>502.84000000000015</v>
      </c>
      <c r="N50" s="49">
        <f>(H50-D50)/D50</f>
        <v>2.6742825536622213E-2</v>
      </c>
      <c r="O50" s="54"/>
      <c r="P50" s="48">
        <f>SUM(G50:H50)-SUM(C50:D50)</f>
        <v>-136.80035425490496</v>
      </c>
      <c r="Q50" s="49">
        <f>P50/SUM(C50:D50)</f>
        <v>-3.8449169004575339E-3</v>
      </c>
      <c r="R50" s="54"/>
      <c r="S50" s="81"/>
    </row>
    <row r="51" spans="1:19" x14ac:dyDescent="0.15">
      <c r="A51" s="80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81"/>
    </row>
    <row r="52" spans="1:19" x14ac:dyDescent="0.15">
      <c r="A52" s="80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81"/>
    </row>
    <row r="53" spans="1:19" ht="23" x14ac:dyDescent="0.25">
      <c r="A53" s="80"/>
      <c r="B53" s="72" t="s">
        <v>966</v>
      </c>
      <c r="C53" s="73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81"/>
    </row>
    <row r="54" spans="1:19" x14ac:dyDescent="0.15">
      <c r="A54" s="80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81"/>
    </row>
    <row r="55" spans="1:19" ht="18" x14ac:dyDescent="0.2">
      <c r="A55" s="80"/>
      <c r="B55" s="74" t="s">
        <v>967</v>
      </c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81"/>
    </row>
    <row r="56" spans="1:19" ht="14" x14ac:dyDescent="0.15">
      <c r="A56" s="80"/>
      <c r="B56" s="75" t="s">
        <v>968</v>
      </c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81"/>
    </row>
    <row r="57" spans="1:19" ht="14" x14ac:dyDescent="0.15">
      <c r="A57" s="80"/>
      <c r="B57" s="75" t="s">
        <v>969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81"/>
    </row>
    <row r="58" spans="1:19" ht="14" thickBot="1" x14ac:dyDescent="0.2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5"/>
    </row>
  </sheetData>
  <pageMargins left="0.7" right="0.69444444444444442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" id="{E1861D7B-85A8-9A43-BC99-8E0784A4B7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43" id="{8D874B0D-8463-C041-8469-46CD6792894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35" id="{CE499E93-B495-094D-92DB-09846597B1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7" id="{46C2AF34-2644-6E4C-AD83-0F9473DA155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39" id="{AEDCD61F-62F8-D343-8D36-0D221F91374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41" id="{E59C9C37-943B-F947-864E-F692465CA1E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N28:N32</xm:sqref>
        </x14:conditionalFormatting>
        <x14:conditionalFormatting xmlns:xm="http://schemas.microsoft.com/office/excel/2006/main">
          <x14:cfRule type="iconSet" priority="31" id="{DA66F54B-D0D6-1245-B71A-C0621DDAF8C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2" id="{012B4CD8-9C6E-9D42-881E-E520CE04B6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33" id="{9FACCF54-64BD-7F4E-A724-B834E713F0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34" id="{B0C71787-E2D1-7943-995C-0247AAA71A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Q28:Q32</xm:sqref>
        </x14:conditionalFormatting>
        <x14:conditionalFormatting xmlns:xm="http://schemas.microsoft.com/office/excel/2006/main">
          <x14:cfRule type="iconSet" priority="27" id="{289F4C5A-CDF4-A343-BA93-572F027442C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8" id="{AC1A621D-C05A-724F-B480-D9BCCBC954A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29" id="{9C09A94E-67B3-EB43-9FA5-4645297BFEF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30" id="{07C0CE12-A34A-3F46-920A-1DC31863D99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N37:N41</xm:sqref>
        </x14:conditionalFormatting>
        <x14:conditionalFormatting xmlns:xm="http://schemas.microsoft.com/office/excel/2006/main">
          <x14:cfRule type="iconSet" priority="23" id="{D16CF208-77C8-4F41-BE74-4165DDFBA6F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4" id="{D879ADD1-3A34-894A-95D4-521F63309EC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25" id="{4B897959-3F95-304D-AD5D-97F96DB039C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26" id="{90436C60-4F0D-FF4B-8D42-BF245147764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Q37:Q41</xm:sqref>
        </x14:conditionalFormatting>
        <x14:conditionalFormatting xmlns:xm="http://schemas.microsoft.com/office/excel/2006/main">
          <x14:cfRule type="iconSet" priority="19" id="{2E244221-AF44-B04E-8B66-562652231A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0" id="{005CF10B-D41B-8742-BDE0-7C37DBDE2FF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21" id="{3656AA80-189F-824C-A1A8-70D4D5A4766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22" id="{028B8BF3-606A-8C40-934E-50642B85958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N46:N50</xm:sqref>
        </x14:conditionalFormatting>
        <x14:conditionalFormatting xmlns:xm="http://schemas.microsoft.com/office/excel/2006/main">
          <x14:cfRule type="iconSet" priority="15" id="{72CF4331-1D22-0D45-9C1B-9A7C6C5A6E1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6" id="{A7B5A33D-74ED-4944-8C9F-F7A054D20D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17" id="{3899FA25-8699-3446-B7E8-B71CBD28D6C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18" id="{6F89CD5D-E678-9A4E-AA2D-FF566D97A87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Q46:Q50</xm:sqref>
        </x14:conditionalFormatting>
        <x14:conditionalFormatting xmlns:xm="http://schemas.microsoft.com/office/excel/2006/main">
          <x14:cfRule type="iconSet" priority="13" id="{12C88A41-F9B8-C74F-83CA-CBE4688FEE9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4" id="{B787A98A-2F60-2B47-93AB-9C7808C578D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9" id="{D440AA74-C927-C24D-A23A-B8039F1D456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0" id="{C9FFEF8F-507D-8D41-9D1B-6B630A3F82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11" id="{8FE85807-4E84-0646-B7FE-C2AA500442E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12" id="{CBF9D894-8AC0-5A44-A6A1-15633946C1B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K28:K32</xm:sqref>
        </x14:conditionalFormatting>
        <x14:conditionalFormatting xmlns:xm="http://schemas.microsoft.com/office/excel/2006/main">
          <x14:cfRule type="iconSet" priority="5" id="{2264A3B2-BC2E-134D-8FD3-7286190449B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6" id="{35DAAF5C-3DDB-354D-826E-799BBFA079B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7" id="{F0B0EACB-8DD6-5949-BFDC-2D1AE1ADBE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8" id="{888187FC-4F6C-6542-9702-C8DE114E72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K37:K41</xm:sqref>
        </x14:conditionalFormatting>
        <x14:conditionalFormatting xmlns:xm="http://schemas.microsoft.com/office/excel/2006/main">
          <x14:cfRule type="iconSet" priority="1" id="{78A8058D-26F9-E74A-AF4C-E0722A25067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956C0843-AC9B-2E48-86FF-8981BA7C76A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3" id="{7841FFB0-8F5D-1D43-87EA-CB73B3958D9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 gte="0">
                <xm:f>67</xm:f>
              </x14:cfvo>
            </x14:iconSet>
          </x14:cfRule>
          <x14:cfRule type="iconSet" priority="4" id="{1FA19995-1AD4-0B44-9426-FA426F7073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K46:K50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ED01-8E65-9D4E-AA67-EB901D5F7FEB}">
  <dimension ref="A4:BV151"/>
  <sheetViews>
    <sheetView topLeftCell="A4" zoomScale="167" workbookViewId="0">
      <selection activeCell="T48" sqref="T48"/>
    </sheetView>
  </sheetViews>
  <sheetFormatPr baseColWidth="10" defaultRowHeight="13" x14ac:dyDescent="0.15"/>
  <cols>
    <col min="1" max="1" width="13.1640625" style="5" bestFit="1" customWidth="1"/>
    <col min="2" max="2" width="8.33203125" style="5" bestFit="1" customWidth="1"/>
    <col min="3" max="8" width="10.83203125" style="5" bestFit="1" customWidth="1"/>
    <col min="9" max="9" width="10.6640625" style="5" bestFit="1" customWidth="1"/>
    <col min="10" max="10" width="8.6640625" style="5" customWidth="1"/>
    <col min="11" max="11" width="10.83203125" style="5" customWidth="1"/>
    <col min="12" max="12" width="10" style="5" customWidth="1"/>
    <col min="13" max="13" width="4.33203125" style="5" bestFit="1" customWidth="1"/>
    <col min="14" max="14" width="6.83203125" style="5" bestFit="1" customWidth="1"/>
    <col min="15" max="15" width="7.33203125" style="5" customWidth="1"/>
    <col min="16" max="16" width="4.1640625" style="5" bestFit="1" customWidth="1"/>
    <col min="17" max="17" width="11.6640625" style="5" bestFit="1" customWidth="1"/>
    <col min="18" max="18" width="13" style="5" customWidth="1"/>
    <col min="19" max="19" width="13.83203125" style="5" customWidth="1"/>
    <col min="20" max="20" width="14" style="5" customWidth="1"/>
    <col min="21" max="21" width="9.1640625" style="5" bestFit="1" customWidth="1"/>
    <col min="22" max="22" width="7.6640625" style="5" bestFit="1" customWidth="1"/>
    <col min="23" max="23" width="9.1640625" style="5" bestFit="1" customWidth="1"/>
    <col min="24" max="26" width="7.6640625" style="5" bestFit="1" customWidth="1"/>
    <col min="27" max="27" width="9.1640625" style="5" bestFit="1" customWidth="1"/>
    <col min="28" max="30" width="7.6640625" style="5" bestFit="1" customWidth="1"/>
    <col min="31" max="31" width="9.1640625" style="5" bestFit="1" customWidth="1"/>
    <col min="32" max="34" width="7.6640625" style="5" bestFit="1" customWidth="1"/>
    <col min="35" max="35" width="9.1640625" style="5" bestFit="1" customWidth="1"/>
    <col min="36" max="38" width="7.6640625" style="5" bestFit="1" customWidth="1"/>
    <col min="39" max="39" width="9.1640625" style="5" bestFit="1" customWidth="1"/>
    <col min="40" max="42" width="7.6640625" style="5" bestFit="1" customWidth="1"/>
    <col min="43" max="43" width="9.1640625" style="5" bestFit="1" customWidth="1"/>
    <col min="44" max="46" width="7.6640625" style="5" bestFit="1" customWidth="1"/>
    <col min="47" max="47" width="9.1640625" style="5" bestFit="1" customWidth="1"/>
    <col min="48" max="50" width="7.6640625" style="5" bestFit="1" customWidth="1"/>
    <col min="51" max="51" width="9.1640625" style="5" bestFit="1" customWidth="1"/>
    <col min="52" max="54" width="7.6640625" style="5" bestFit="1" customWidth="1"/>
    <col min="55" max="55" width="9.1640625" style="5" bestFit="1" customWidth="1"/>
    <col min="56" max="58" width="7.6640625" style="5" bestFit="1" customWidth="1"/>
    <col min="59" max="59" width="9.1640625" style="5" bestFit="1" customWidth="1"/>
    <col min="60" max="62" width="7.6640625" style="5" bestFit="1" customWidth="1"/>
    <col min="63" max="63" width="9.1640625" style="5" bestFit="1" customWidth="1"/>
    <col min="64" max="66" width="7.6640625" style="5" bestFit="1" customWidth="1"/>
    <col min="67" max="67" width="9.1640625" style="5" bestFit="1" customWidth="1"/>
    <col min="68" max="70" width="7.6640625" style="5" bestFit="1" customWidth="1"/>
    <col min="71" max="71" width="9.1640625" style="5" bestFit="1" customWidth="1"/>
    <col min="72" max="74" width="7.6640625" style="5" bestFit="1" customWidth="1"/>
    <col min="75" max="16384" width="10.83203125" style="5"/>
  </cols>
  <sheetData>
    <row r="4" spans="1:74" x14ac:dyDescent="0.15">
      <c r="A4" s="31" t="s">
        <v>916</v>
      </c>
      <c r="B4" s="31" t="s">
        <v>917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</row>
    <row r="5" spans="1:74" x14ac:dyDescent="0.15">
      <c r="A5" s="31" t="s">
        <v>914</v>
      </c>
      <c r="B5" s="5" t="s">
        <v>897</v>
      </c>
      <c r="C5" s="5" t="s">
        <v>898</v>
      </c>
      <c r="D5" s="5" t="s">
        <v>901</v>
      </c>
      <c r="E5" s="5" t="s">
        <v>900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</row>
    <row r="6" spans="1:74" x14ac:dyDescent="0.15">
      <c r="A6" s="32" t="s">
        <v>918</v>
      </c>
      <c r="B6" s="23"/>
      <c r="C6" s="23"/>
      <c r="D6" s="23"/>
      <c r="E6" s="2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</row>
    <row r="7" spans="1:74" x14ac:dyDescent="0.15">
      <c r="A7" s="34" t="s">
        <v>920</v>
      </c>
      <c r="B7" s="23"/>
      <c r="C7" s="23"/>
      <c r="D7" s="23"/>
      <c r="E7" s="2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 x14ac:dyDescent="0.15">
      <c r="A8" s="35" t="s">
        <v>924</v>
      </c>
      <c r="B8" s="23">
        <v>154091</v>
      </c>
      <c r="C8" s="23">
        <v>42547</v>
      </c>
      <c r="D8" s="23">
        <v>28971</v>
      </c>
      <c r="E8" s="23">
        <v>19559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</row>
    <row r="9" spans="1:74" x14ac:dyDescent="0.15">
      <c r="A9" s="35" t="s">
        <v>925</v>
      </c>
      <c r="B9" s="23">
        <v>163847</v>
      </c>
      <c r="C9" s="23">
        <v>51679</v>
      </c>
      <c r="D9" s="23">
        <v>30054</v>
      </c>
      <c r="E9" s="23">
        <v>23950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</row>
    <row r="10" spans="1:74" x14ac:dyDescent="0.15">
      <c r="A10" s="35" t="s">
        <v>926</v>
      </c>
      <c r="B10" s="23">
        <v>191481</v>
      </c>
      <c r="C10" s="23">
        <v>53626</v>
      </c>
      <c r="D10" s="23">
        <v>36711</v>
      </c>
      <c r="E10" s="23">
        <v>25544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74" x14ac:dyDescent="0.15">
      <c r="A11" s="34" t="s">
        <v>921</v>
      </c>
      <c r="B11" s="23"/>
      <c r="C11" s="23"/>
      <c r="D11" s="23"/>
      <c r="E11" s="2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74" x14ac:dyDescent="0.15">
      <c r="A12" s="35" t="s">
        <v>927</v>
      </c>
      <c r="B12" s="23">
        <v>219938</v>
      </c>
      <c r="C12" s="23">
        <v>68283</v>
      </c>
      <c r="D12" s="23">
        <v>40578</v>
      </c>
      <c r="E12" s="23">
        <v>32491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74" x14ac:dyDescent="0.15">
      <c r="A13" s="35" t="s">
        <v>928</v>
      </c>
      <c r="B13" s="23">
        <v>210161</v>
      </c>
      <c r="C13" s="23">
        <v>59158</v>
      </c>
      <c r="D13" s="23">
        <v>40205</v>
      </c>
      <c r="E13" s="23">
        <v>28176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74" x14ac:dyDescent="0.15">
      <c r="A14" s="35" t="s">
        <v>929</v>
      </c>
      <c r="B14" s="23">
        <v>146519</v>
      </c>
      <c r="C14" s="23">
        <v>46125</v>
      </c>
      <c r="D14" s="23">
        <v>26555</v>
      </c>
      <c r="E14" s="23">
        <v>21951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74" x14ac:dyDescent="0.15">
      <c r="A15" s="34" t="s">
        <v>922</v>
      </c>
      <c r="B15" s="23"/>
      <c r="C15" s="23"/>
      <c r="D15" s="23"/>
      <c r="E15" s="2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74" x14ac:dyDescent="0.15">
      <c r="A16" s="35" t="s">
        <v>930</v>
      </c>
      <c r="B16" s="23">
        <v>136903</v>
      </c>
      <c r="C16" s="23">
        <v>37007</v>
      </c>
      <c r="D16" s="23">
        <v>26500</v>
      </c>
      <c r="E16" s="23">
        <v>17636</v>
      </c>
    </row>
    <row r="17" spans="1:7" x14ac:dyDescent="0.15">
      <c r="A17" s="35" t="s">
        <v>931</v>
      </c>
      <c r="B17" s="23">
        <v>108739</v>
      </c>
      <c r="C17" s="23">
        <v>35063</v>
      </c>
      <c r="D17" s="23">
        <v>19734</v>
      </c>
      <c r="E17" s="23">
        <v>16681</v>
      </c>
    </row>
    <row r="18" spans="1:7" x14ac:dyDescent="0.15">
      <c r="A18" s="35" t="s">
        <v>932</v>
      </c>
      <c r="B18" s="23">
        <v>118052</v>
      </c>
      <c r="C18" s="23">
        <v>31466</v>
      </c>
      <c r="D18" s="23">
        <v>22964</v>
      </c>
      <c r="E18" s="23">
        <v>16257</v>
      </c>
    </row>
    <row r="19" spans="1:7" x14ac:dyDescent="0.15">
      <c r="A19" s="34" t="s">
        <v>923</v>
      </c>
      <c r="B19" s="23"/>
      <c r="C19" s="23"/>
      <c r="D19" s="23"/>
      <c r="E19" s="23"/>
    </row>
    <row r="20" spans="1:7" x14ac:dyDescent="0.15">
      <c r="A20" s="35" t="s">
        <v>933</v>
      </c>
      <c r="B20" s="23">
        <v>127615</v>
      </c>
      <c r="C20" s="23">
        <v>40590</v>
      </c>
      <c r="D20" s="23">
        <v>23286</v>
      </c>
      <c r="E20" s="23">
        <v>20236</v>
      </c>
    </row>
    <row r="21" spans="1:7" x14ac:dyDescent="0.15">
      <c r="A21" s="35" t="s">
        <v>934</v>
      </c>
      <c r="B21" s="23">
        <v>156729</v>
      </c>
      <c r="C21" s="23">
        <v>42548</v>
      </c>
      <c r="D21" s="23">
        <v>30036</v>
      </c>
      <c r="E21" s="23">
        <v>21848</v>
      </c>
    </row>
    <row r="22" spans="1:7" x14ac:dyDescent="0.15">
      <c r="A22" s="35" t="s">
        <v>935</v>
      </c>
      <c r="B22" s="23">
        <v>147690</v>
      </c>
      <c r="C22" s="23">
        <v>46126</v>
      </c>
      <c r="D22" s="23">
        <v>26822</v>
      </c>
      <c r="E22" s="23">
        <v>23037</v>
      </c>
    </row>
    <row r="23" spans="1:7" x14ac:dyDescent="0.15">
      <c r="A23" s="32" t="s">
        <v>919</v>
      </c>
      <c r="B23" s="23"/>
      <c r="C23" s="23"/>
      <c r="D23" s="23"/>
      <c r="E23" s="23"/>
    </row>
    <row r="24" spans="1:7" x14ac:dyDescent="0.15">
      <c r="A24" s="34" t="s">
        <v>920</v>
      </c>
      <c r="B24" s="23"/>
      <c r="C24" s="23"/>
      <c r="D24" s="23"/>
      <c r="E24" s="23"/>
      <c r="G24" s="5" t="s">
        <v>936</v>
      </c>
    </row>
    <row r="25" spans="1:7" x14ac:dyDescent="0.15">
      <c r="A25" s="35" t="s">
        <v>924</v>
      </c>
      <c r="B25" s="23">
        <v>161306</v>
      </c>
      <c r="C25" s="23">
        <v>43970</v>
      </c>
      <c r="D25" s="23">
        <v>31083</v>
      </c>
      <c r="E25" s="23">
        <v>22187</v>
      </c>
    </row>
    <row r="26" spans="1:7" x14ac:dyDescent="0.15">
      <c r="A26" s="35" t="s">
        <v>925</v>
      </c>
      <c r="B26" s="23">
        <v>167822</v>
      </c>
      <c r="C26" s="23">
        <v>52546</v>
      </c>
      <c r="D26" s="23">
        <v>31261</v>
      </c>
      <c r="E26" s="23">
        <v>25785</v>
      </c>
    </row>
    <row r="27" spans="1:7" x14ac:dyDescent="0.15">
      <c r="A27" s="35" t="s">
        <v>926</v>
      </c>
      <c r="B27" s="23">
        <v>200891</v>
      </c>
      <c r="C27" s="23">
        <v>53688</v>
      </c>
      <c r="D27" s="23">
        <v>37434</v>
      </c>
      <c r="E27" s="23">
        <v>27293</v>
      </c>
    </row>
    <row r="28" spans="1:7" x14ac:dyDescent="0.15">
      <c r="A28" s="34" t="s">
        <v>921</v>
      </c>
      <c r="B28" s="23"/>
      <c r="C28" s="23"/>
      <c r="D28" s="23"/>
      <c r="E28" s="23"/>
    </row>
    <row r="29" spans="1:7" x14ac:dyDescent="0.15">
      <c r="A29" s="35" t="s">
        <v>927</v>
      </c>
      <c r="B29" s="23">
        <v>228868</v>
      </c>
      <c r="C29" s="23">
        <v>69515</v>
      </c>
      <c r="D29" s="23">
        <v>40800</v>
      </c>
      <c r="E29" s="23">
        <v>32779</v>
      </c>
    </row>
    <row r="30" spans="1:7" x14ac:dyDescent="0.15">
      <c r="A30" s="35" t="s">
        <v>928</v>
      </c>
      <c r="B30" s="23">
        <v>216709</v>
      </c>
      <c r="C30" s="23">
        <v>59794</v>
      </c>
      <c r="D30" s="23">
        <v>41854</v>
      </c>
      <c r="E30" s="23">
        <v>27631</v>
      </c>
    </row>
    <row r="31" spans="1:7" x14ac:dyDescent="0.15">
      <c r="A31" s="35" t="s">
        <v>929</v>
      </c>
      <c r="B31" s="23">
        <v>150925</v>
      </c>
      <c r="C31" s="23">
        <v>47029</v>
      </c>
      <c r="D31" s="23">
        <v>27157</v>
      </c>
      <c r="E31" s="23">
        <v>22221</v>
      </c>
    </row>
    <row r="32" spans="1:7" x14ac:dyDescent="0.15">
      <c r="A32" s="32" t="s">
        <v>915</v>
      </c>
      <c r="B32" s="23">
        <v>3008286</v>
      </c>
      <c r="C32" s="23">
        <v>880760</v>
      </c>
      <c r="D32" s="23">
        <v>562005</v>
      </c>
      <c r="E32" s="23">
        <v>425262</v>
      </c>
    </row>
    <row r="37" spans="1:21" x14ac:dyDescent="0.15">
      <c r="K37" s="5" t="s">
        <v>943</v>
      </c>
    </row>
    <row r="38" spans="1:21" x14ac:dyDescent="0.15">
      <c r="A38"/>
      <c r="B38"/>
      <c r="C38"/>
      <c r="D38"/>
      <c r="E38"/>
    </row>
    <row r="40" spans="1:21" x14ac:dyDescent="0.15">
      <c r="A40" s="31" t="s">
        <v>916</v>
      </c>
      <c r="B40" s="31" t="s">
        <v>917</v>
      </c>
      <c r="K40" s="51" t="s">
        <v>937</v>
      </c>
      <c r="L40" s="51"/>
      <c r="N40" s="51" t="s">
        <v>940</v>
      </c>
      <c r="O40" s="51"/>
      <c r="Q40" s="5" t="s">
        <v>946</v>
      </c>
      <c r="R40" s="5" t="s">
        <v>947</v>
      </c>
      <c r="S40" s="5" t="s">
        <v>945</v>
      </c>
      <c r="T40" s="5" t="s">
        <v>944</v>
      </c>
    </row>
    <row r="41" spans="1:21" x14ac:dyDescent="0.15">
      <c r="B41" s="5" t="s">
        <v>918</v>
      </c>
      <c r="F41" s="5" t="s">
        <v>919</v>
      </c>
      <c r="H41" s="5" t="s">
        <v>915</v>
      </c>
      <c r="K41" s="5" t="s">
        <v>938</v>
      </c>
      <c r="L41" s="5" t="s">
        <v>941</v>
      </c>
      <c r="N41" s="5" t="s">
        <v>938</v>
      </c>
      <c r="O41" s="5" t="s">
        <v>939</v>
      </c>
    </row>
    <row r="42" spans="1:21" x14ac:dyDescent="0.15">
      <c r="A42" s="31" t="s">
        <v>914</v>
      </c>
      <c r="B42" s="5" t="s">
        <v>920</v>
      </c>
      <c r="C42" s="5" t="s">
        <v>921</v>
      </c>
      <c r="D42" s="5" t="s">
        <v>922</v>
      </c>
      <c r="E42" s="5" t="s">
        <v>923</v>
      </c>
      <c r="F42" s="5" t="s">
        <v>920</v>
      </c>
      <c r="G42" s="5" t="s">
        <v>921</v>
      </c>
      <c r="J42" s="5" t="s">
        <v>897</v>
      </c>
      <c r="K42" s="14">
        <f>F43 - B43</f>
        <v>20600</v>
      </c>
      <c r="L42" s="36">
        <f>(F43-B43)/B43</f>
        <v>4.0438224722674262E-2</v>
      </c>
      <c r="N42" s="5">
        <f>G43 - C43</f>
        <v>19884</v>
      </c>
      <c r="O42" s="36">
        <f>(G43-C43)/G43</f>
        <v>3.3334339197521552E-2</v>
      </c>
      <c r="Q42" s="14">
        <f>C43/(1-L42)</f>
        <v>600918.05953123746</v>
      </c>
      <c r="R42" s="41">
        <f>Q42/$Q$46</f>
        <v>0.61336055121642019</v>
      </c>
      <c r="S42" s="14">
        <f>Q42 - G43</f>
        <v>4416.0595312374644</v>
      </c>
      <c r="T42" s="41">
        <f>S42/$S$46</f>
        <v>0.30598596603620037</v>
      </c>
    </row>
    <row r="43" spans="1:21" x14ac:dyDescent="0.15">
      <c r="A43" s="32" t="s">
        <v>897</v>
      </c>
      <c r="B43" s="23">
        <v>509419</v>
      </c>
      <c r="C43" s="23">
        <v>576618</v>
      </c>
      <c r="D43" s="23">
        <v>363694</v>
      </c>
      <c r="E43" s="23">
        <v>432034</v>
      </c>
      <c r="F43" s="23">
        <v>530019</v>
      </c>
      <c r="G43" s="23">
        <v>596502</v>
      </c>
      <c r="H43" s="23">
        <v>3008286</v>
      </c>
      <c r="J43" s="5" t="s">
        <v>898</v>
      </c>
      <c r="K43" s="14">
        <f t="shared" ref="K43:K46" si="0">F44 - B44</f>
        <v>2352</v>
      </c>
      <c r="L43" s="36">
        <f t="shared" ref="L43:L46" si="1">(F44-B44)/B44</f>
        <v>1.5907799691583475E-2</v>
      </c>
      <c r="N43" s="5">
        <f t="shared" ref="N43:N46" si="2">G44 - C44</f>
        <v>2772</v>
      </c>
      <c r="O43" s="36">
        <f t="shared" ref="O43:O46" si="3">(G44-C44)/G44</f>
        <v>1.5719810817861155E-2</v>
      </c>
      <c r="Q43" s="14">
        <f t="shared" ref="Q43:Q46" si="4">C44/(1-L43)</f>
        <v>176371.68544329898</v>
      </c>
      <c r="R43" s="41">
        <f t="shared" ref="R43:R46" si="5">Q43/$Q$46</f>
        <v>0.18002360302976958</v>
      </c>
      <c r="S43" s="14">
        <f t="shared" ref="S43:S46" si="6">Q43 - G44</f>
        <v>33.685443298978498</v>
      </c>
      <c r="T43" s="41">
        <f t="shared" ref="T43:T45" si="7">S43/$S$46</f>
        <v>2.334043016468868E-3</v>
      </c>
    </row>
    <row r="44" spans="1:21" x14ac:dyDescent="0.15">
      <c r="A44" s="32" t="s">
        <v>898</v>
      </c>
      <c r="B44" s="23">
        <v>147852</v>
      </c>
      <c r="C44" s="23">
        <v>173566</v>
      </c>
      <c r="D44" s="23">
        <v>103536</v>
      </c>
      <c r="E44" s="23">
        <v>129264</v>
      </c>
      <c r="F44" s="23">
        <v>150204</v>
      </c>
      <c r="G44" s="23">
        <v>176338</v>
      </c>
      <c r="H44" s="23">
        <v>880760</v>
      </c>
      <c r="J44" s="5" t="s">
        <v>901</v>
      </c>
      <c r="K44" s="14">
        <f t="shared" si="0"/>
        <v>4042</v>
      </c>
      <c r="L44" s="36">
        <f t="shared" si="1"/>
        <v>4.2220272415810146E-2</v>
      </c>
      <c r="N44" s="5">
        <f t="shared" si="2"/>
        <v>2473</v>
      </c>
      <c r="O44" s="36">
        <f t="shared" si="3"/>
        <v>2.252051251696096E-2</v>
      </c>
      <c r="Q44" s="14">
        <f t="shared" si="4"/>
        <v>112069.60944009422</v>
      </c>
      <c r="R44" s="41">
        <f t="shared" si="5"/>
        <v>0.11439010083073042</v>
      </c>
      <c r="S44" s="14">
        <f t="shared" si="6"/>
        <v>2258.6094400942238</v>
      </c>
      <c r="T44" s="41">
        <f t="shared" si="7"/>
        <v>0.15649761660528441</v>
      </c>
    </row>
    <row r="45" spans="1:21" x14ac:dyDescent="0.15">
      <c r="A45" s="32" t="s">
        <v>901</v>
      </c>
      <c r="B45" s="23">
        <v>95736</v>
      </c>
      <c r="C45" s="23">
        <v>107338</v>
      </c>
      <c r="D45" s="23">
        <v>69198</v>
      </c>
      <c r="E45" s="23">
        <v>80144</v>
      </c>
      <c r="F45" s="23">
        <v>99778</v>
      </c>
      <c r="G45" s="23">
        <v>109811</v>
      </c>
      <c r="H45" s="23">
        <v>562005</v>
      </c>
      <c r="J45" s="5" t="s">
        <v>900</v>
      </c>
      <c r="K45" s="14">
        <f t="shared" si="0"/>
        <v>6212</v>
      </c>
      <c r="L45" s="36">
        <f t="shared" si="1"/>
        <v>8.9959885884755189E-2</v>
      </c>
      <c r="N45" s="5">
        <f t="shared" si="2"/>
        <v>13</v>
      </c>
      <c r="O45" s="37">
        <f t="shared" si="3"/>
        <v>1.5732594304800862E-4</v>
      </c>
      <c r="Q45" s="14">
        <f t="shared" si="4"/>
        <v>90785.009054598122</v>
      </c>
      <c r="R45" s="41">
        <f t="shared" si="5"/>
        <v>9.2664785677025227E-2</v>
      </c>
      <c r="S45" s="14">
        <f t="shared" si="6"/>
        <v>8154.009054598122</v>
      </c>
      <c r="T45" s="41">
        <f t="shared" si="7"/>
        <v>0.56498611941039234</v>
      </c>
      <c r="U45" s="4" t="s">
        <v>957</v>
      </c>
    </row>
    <row r="46" spans="1:21" x14ac:dyDescent="0.15">
      <c r="A46" s="32" t="s">
        <v>900</v>
      </c>
      <c r="B46" s="23">
        <v>69053</v>
      </c>
      <c r="C46" s="23">
        <v>82618</v>
      </c>
      <c r="D46" s="23">
        <v>50574</v>
      </c>
      <c r="E46" s="23">
        <v>65121</v>
      </c>
      <c r="F46" s="23">
        <v>75265</v>
      </c>
      <c r="G46" s="23">
        <v>82631</v>
      </c>
      <c r="H46" s="23">
        <v>425262</v>
      </c>
      <c r="J46" s="38" t="s">
        <v>942</v>
      </c>
      <c r="K46" s="39">
        <f t="shared" si="0"/>
        <v>33206</v>
      </c>
      <c r="L46" s="40">
        <f t="shared" si="1"/>
        <v>4.0393645232708074E-2</v>
      </c>
      <c r="M46" s="38"/>
      <c r="N46" s="38">
        <f t="shared" si="2"/>
        <v>25142</v>
      </c>
      <c r="O46" s="40">
        <f t="shared" si="3"/>
        <v>2.6046274560180341E-2</v>
      </c>
      <c r="Q46" s="39">
        <f t="shared" si="4"/>
        <v>979714.22899547953</v>
      </c>
      <c r="R46" s="42">
        <f t="shared" si="5"/>
        <v>1</v>
      </c>
      <c r="S46" s="39">
        <f t="shared" si="6"/>
        <v>14432.228995479527</v>
      </c>
      <c r="T46" s="42">
        <f>S46/$S$46</f>
        <v>1</v>
      </c>
    </row>
    <row r="47" spans="1:21" x14ac:dyDescent="0.15">
      <c r="A47" s="32" t="s">
        <v>915</v>
      </c>
      <c r="B47" s="23">
        <v>822060</v>
      </c>
      <c r="C47" s="23">
        <v>940140</v>
      </c>
      <c r="D47" s="23">
        <v>587002</v>
      </c>
      <c r="E47" s="23">
        <v>706563</v>
      </c>
      <c r="F47" s="23">
        <v>855266</v>
      </c>
      <c r="G47" s="23">
        <v>965282</v>
      </c>
      <c r="H47" s="23">
        <v>4876313</v>
      </c>
    </row>
    <row r="48" spans="1:21" x14ac:dyDescent="0.15">
      <c r="A48"/>
      <c r="B48"/>
      <c r="C48"/>
      <c r="D48"/>
      <c r="E48"/>
      <c r="F48"/>
      <c r="G48"/>
      <c r="H48"/>
      <c r="I48"/>
      <c r="K48"/>
      <c r="L48"/>
      <c r="M48"/>
      <c r="N48"/>
      <c r="O48"/>
      <c r="P48"/>
      <c r="Q48"/>
      <c r="R48"/>
      <c r="S48"/>
      <c r="T48"/>
      <c r="U48"/>
    </row>
    <row r="49" spans="1:10" x14ac:dyDescent="0.15">
      <c r="A49"/>
      <c r="B49"/>
      <c r="C49"/>
      <c r="D49"/>
      <c r="E49"/>
      <c r="F49"/>
    </row>
    <row r="50" spans="1:10" x14ac:dyDescent="0.15">
      <c r="A50"/>
      <c r="B50"/>
      <c r="C50"/>
      <c r="D50"/>
      <c r="E50"/>
      <c r="F50"/>
    </row>
    <row r="51" spans="1:10" x14ac:dyDescent="0.15">
      <c r="A51"/>
      <c r="B51"/>
      <c r="C51"/>
      <c r="D51"/>
      <c r="E51"/>
      <c r="F51"/>
    </row>
    <row r="52" spans="1:10" x14ac:dyDescent="0.15">
      <c r="A52"/>
      <c r="B52"/>
      <c r="C52"/>
      <c r="D52"/>
      <c r="E52"/>
      <c r="F52"/>
    </row>
    <row r="53" spans="1:10" x14ac:dyDescent="0.15">
      <c r="A53"/>
      <c r="B53"/>
      <c r="C53"/>
      <c r="D53"/>
      <c r="E53"/>
      <c r="F53"/>
    </row>
    <row r="54" spans="1:10" x14ac:dyDescent="0.15">
      <c r="A54"/>
      <c r="B54"/>
      <c r="C54"/>
      <c r="D54"/>
      <c r="E54"/>
      <c r="F54"/>
    </row>
    <row r="55" spans="1:10" x14ac:dyDescent="0.15">
      <c r="A55"/>
      <c r="B55"/>
      <c r="C55"/>
      <c r="D55"/>
      <c r="E55"/>
      <c r="F55"/>
    </row>
    <row r="56" spans="1:10" x14ac:dyDescent="0.15">
      <c r="A56"/>
      <c r="B56"/>
      <c r="C56"/>
      <c r="D56"/>
      <c r="E56"/>
      <c r="F56"/>
    </row>
    <row r="57" spans="1:10" x14ac:dyDescent="0.15">
      <c r="A57" s="31" t="s">
        <v>916</v>
      </c>
      <c r="C57" s="31" t="s">
        <v>948</v>
      </c>
      <c r="D57" s="31" t="s">
        <v>949</v>
      </c>
    </row>
    <row r="58" spans="1:10" x14ac:dyDescent="0.15">
      <c r="C58" s="5" t="s">
        <v>918</v>
      </c>
      <c r="D58" s="5" t="s">
        <v>918</v>
      </c>
      <c r="E58" s="5" t="s">
        <v>918</v>
      </c>
      <c r="F58" s="5" t="s">
        <v>918</v>
      </c>
      <c r="G58" s="5" t="s">
        <v>919</v>
      </c>
      <c r="H58" s="5" t="s">
        <v>919</v>
      </c>
      <c r="I58" s="5" t="s">
        <v>915</v>
      </c>
    </row>
    <row r="59" spans="1:10" x14ac:dyDescent="0.15">
      <c r="A59" s="31" t="s">
        <v>905</v>
      </c>
      <c r="B59" s="31" t="s">
        <v>0</v>
      </c>
      <c r="C59" s="5" t="s">
        <v>920</v>
      </c>
      <c r="D59" s="5" t="s">
        <v>921</v>
      </c>
      <c r="E59" s="5" t="s">
        <v>922</v>
      </c>
      <c r="F59" s="5" t="s">
        <v>923</v>
      </c>
      <c r="G59" s="5" t="s">
        <v>920</v>
      </c>
      <c r="H59" s="5" t="s">
        <v>921</v>
      </c>
    </row>
    <row r="60" spans="1:10" x14ac:dyDescent="0.15">
      <c r="A60" s="5" t="s">
        <v>897</v>
      </c>
      <c r="B60" s="5" t="s">
        <v>7</v>
      </c>
      <c r="C60" s="23">
        <v>95153</v>
      </c>
      <c r="D60" s="23">
        <v>101946</v>
      </c>
      <c r="E60" s="23">
        <v>67976</v>
      </c>
      <c r="F60" s="23">
        <v>74763</v>
      </c>
      <c r="G60" s="23">
        <v>98412</v>
      </c>
      <c r="H60" s="23">
        <v>105213</v>
      </c>
      <c r="I60" s="23">
        <v>543463</v>
      </c>
      <c r="J60" s="36">
        <f>(H60-D60)/D60</f>
        <v>3.2046377493967396E-2</v>
      </c>
    </row>
    <row r="61" spans="1:10" x14ac:dyDescent="0.15">
      <c r="A61" s="5" t="s">
        <v>897</v>
      </c>
      <c r="B61" s="5" t="s">
        <v>1</v>
      </c>
      <c r="C61" s="23">
        <v>87224</v>
      </c>
      <c r="D61" s="23">
        <v>93457</v>
      </c>
      <c r="E61" s="23">
        <v>62305</v>
      </c>
      <c r="F61" s="23">
        <v>68540</v>
      </c>
      <c r="G61" s="23">
        <v>89246</v>
      </c>
      <c r="H61" s="23">
        <v>94887</v>
      </c>
      <c r="I61" s="23">
        <v>495659</v>
      </c>
      <c r="J61" s="36">
        <f t="shared" ref="J61:J62" si="8">(H61-D61)/D61</f>
        <v>1.5301154541660872E-2</v>
      </c>
    </row>
    <row r="62" spans="1:10" x14ac:dyDescent="0.15">
      <c r="A62" s="5" t="s">
        <v>897</v>
      </c>
      <c r="B62" s="5" t="s">
        <v>17</v>
      </c>
      <c r="C62" s="23">
        <v>68822</v>
      </c>
      <c r="D62" s="23">
        <v>79019</v>
      </c>
      <c r="E62" s="23">
        <v>48434</v>
      </c>
      <c r="F62" s="23">
        <v>58625</v>
      </c>
      <c r="G62" s="23">
        <v>69761</v>
      </c>
      <c r="H62" s="23">
        <v>81839</v>
      </c>
      <c r="I62" s="23">
        <v>406500</v>
      </c>
      <c r="J62" s="36">
        <f t="shared" si="8"/>
        <v>3.568761943330085E-2</v>
      </c>
    </row>
    <row r="63" spans="1:10" x14ac:dyDescent="0.15">
      <c r="A63" s="5" t="s">
        <v>897</v>
      </c>
      <c r="B63" s="5" t="s">
        <v>36</v>
      </c>
      <c r="C63" s="23">
        <v>57353</v>
      </c>
      <c r="D63" s="23">
        <v>65847</v>
      </c>
      <c r="E63" s="23">
        <v>40364</v>
      </c>
      <c r="F63" s="23">
        <v>48865</v>
      </c>
      <c r="G63" s="23">
        <v>58740</v>
      </c>
      <c r="H63" s="23">
        <v>67226</v>
      </c>
      <c r="I63" s="23">
        <v>338395</v>
      </c>
    </row>
    <row r="64" spans="1:10" x14ac:dyDescent="0.15">
      <c r="A64" s="5" t="s">
        <v>897</v>
      </c>
      <c r="B64" s="5" t="s">
        <v>3</v>
      </c>
      <c r="C64" s="23">
        <v>51543</v>
      </c>
      <c r="D64" s="23">
        <v>63438</v>
      </c>
      <c r="E64" s="23">
        <v>35691</v>
      </c>
      <c r="F64" s="23">
        <v>47581</v>
      </c>
      <c r="G64" s="23">
        <v>52266</v>
      </c>
      <c r="H64" s="23">
        <v>65834</v>
      </c>
      <c r="I64" s="23">
        <v>316353</v>
      </c>
    </row>
    <row r="65" spans="1:9" x14ac:dyDescent="0.15">
      <c r="A65" s="5" t="s">
        <v>897</v>
      </c>
      <c r="B65" s="5" t="s">
        <v>35</v>
      </c>
      <c r="C65" s="23">
        <v>47869</v>
      </c>
      <c r="D65" s="23">
        <v>58910</v>
      </c>
      <c r="E65" s="23">
        <v>33137</v>
      </c>
      <c r="F65" s="23">
        <v>44184</v>
      </c>
      <c r="G65" s="23">
        <v>49385</v>
      </c>
      <c r="H65" s="23">
        <v>60071</v>
      </c>
      <c r="I65" s="23">
        <v>293556</v>
      </c>
    </row>
    <row r="66" spans="1:9" x14ac:dyDescent="0.15">
      <c r="A66" s="5" t="s">
        <v>897</v>
      </c>
      <c r="B66" s="5" t="s">
        <v>21</v>
      </c>
      <c r="C66" s="23">
        <v>38242</v>
      </c>
      <c r="D66" s="23">
        <v>43900</v>
      </c>
      <c r="E66" s="23">
        <v>26910</v>
      </c>
      <c r="F66" s="23">
        <v>32575</v>
      </c>
      <c r="G66" s="23">
        <v>39302</v>
      </c>
      <c r="H66" s="23">
        <v>44111</v>
      </c>
      <c r="I66" s="23">
        <v>225040</v>
      </c>
    </row>
    <row r="67" spans="1:9" x14ac:dyDescent="0.15">
      <c r="A67" s="5" t="s">
        <v>897</v>
      </c>
      <c r="B67" s="5" t="s">
        <v>52</v>
      </c>
      <c r="C67" s="23">
        <v>20189</v>
      </c>
      <c r="D67" s="23">
        <v>20896</v>
      </c>
      <c r="E67" s="23">
        <v>14525</v>
      </c>
      <c r="F67" s="23">
        <v>15234</v>
      </c>
      <c r="G67" s="23">
        <v>20317</v>
      </c>
      <c r="H67" s="23">
        <v>21097</v>
      </c>
      <c r="I67" s="23">
        <v>112258</v>
      </c>
    </row>
    <row r="68" spans="1:9" x14ac:dyDescent="0.15">
      <c r="A68" s="5" t="s">
        <v>897</v>
      </c>
      <c r="B68" s="5" t="s">
        <v>51</v>
      </c>
      <c r="C68" s="23">
        <v>8078</v>
      </c>
      <c r="D68" s="23">
        <v>8367</v>
      </c>
      <c r="E68" s="23">
        <v>5826</v>
      </c>
      <c r="F68" s="23">
        <v>6094</v>
      </c>
      <c r="G68" s="23">
        <v>8296</v>
      </c>
      <c r="H68" s="23">
        <v>8401</v>
      </c>
      <c r="I68" s="23">
        <v>45062</v>
      </c>
    </row>
    <row r="69" spans="1:9" x14ac:dyDescent="0.15">
      <c r="A69" s="5" t="s">
        <v>897</v>
      </c>
      <c r="B69" s="5" t="s">
        <v>48</v>
      </c>
      <c r="C69" s="23">
        <v>5024</v>
      </c>
      <c r="D69" s="23">
        <v>5769</v>
      </c>
      <c r="E69" s="23">
        <v>3536</v>
      </c>
      <c r="F69" s="23">
        <v>4278</v>
      </c>
      <c r="G69" s="23">
        <v>5035</v>
      </c>
      <c r="H69" s="23">
        <v>5895</v>
      </c>
      <c r="I69" s="23">
        <v>29537</v>
      </c>
    </row>
    <row r="70" spans="1:9" x14ac:dyDescent="0.15">
      <c r="A70" s="5" t="s">
        <v>897</v>
      </c>
      <c r="B70" s="5" t="s">
        <v>47</v>
      </c>
      <c r="C70" s="23">
        <v>4798</v>
      </c>
      <c r="D70" s="23">
        <v>5696</v>
      </c>
      <c r="E70" s="23">
        <v>3354</v>
      </c>
      <c r="F70" s="23">
        <v>4261</v>
      </c>
      <c r="G70" s="23">
        <v>4844</v>
      </c>
      <c r="H70" s="23">
        <v>5860</v>
      </c>
      <c r="I70" s="23">
        <v>28813</v>
      </c>
    </row>
    <row r="71" spans="1:9" x14ac:dyDescent="0.15">
      <c r="A71" s="5" t="s">
        <v>897</v>
      </c>
      <c r="B71" s="5" t="s">
        <v>46</v>
      </c>
      <c r="C71" s="23">
        <v>4934</v>
      </c>
      <c r="D71" s="23">
        <v>5281</v>
      </c>
      <c r="E71" s="23">
        <v>3520</v>
      </c>
      <c r="F71" s="23">
        <v>3875</v>
      </c>
      <c r="G71" s="23">
        <v>5039</v>
      </c>
      <c r="H71" s="23">
        <v>5432</v>
      </c>
      <c r="I71" s="23">
        <v>28081</v>
      </c>
    </row>
    <row r="72" spans="1:9" x14ac:dyDescent="0.15">
      <c r="A72" s="5" t="s">
        <v>897</v>
      </c>
      <c r="B72" s="5" t="s">
        <v>45</v>
      </c>
      <c r="C72" s="23">
        <v>4533</v>
      </c>
      <c r="D72" s="23">
        <v>5388</v>
      </c>
      <c r="E72" s="23">
        <v>3167</v>
      </c>
      <c r="F72" s="23">
        <v>4019</v>
      </c>
      <c r="G72" s="23">
        <v>4623</v>
      </c>
      <c r="H72" s="23">
        <v>5591</v>
      </c>
      <c r="I72" s="23">
        <v>27321</v>
      </c>
    </row>
    <row r="73" spans="1:9" x14ac:dyDescent="0.15">
      <c r="A73" s="5" t="s">
        <v>897</v>
      </c>
      <c r="B73" s="5" t="s">
        <v>38</v>
      </c>
      <c r="C73" s="23">
        <v>3809</v>
      </c>
      <c r="D73" s="23">
        <v>4363</v>
      </c>
      <c r="E73" s="23">
        <v>2684</v>
      </c>
      <c r="F73" s="23">
        <v>3246</v>
      </c>
      <c r="G73" s="23">
        <v>3775</v>
      </c>
      <c r="H73" s="23">
        <v>4424</v>
      </c>
      <c r="I73" s="23">
        <v>22301</v>
      </c>
    </row>
    <row r="74" spans="1:9" x14ac:dyDescent="0.15">
      <c r="A74" s="5" t="s">
        <v>897</v>
      </c>
      <c r="B74" s="5" t="s">
        <v>49</v>
      </c>
      <c r="C74" s="23"/>
      <c r="D74" s="23">
        <v>1342</v>
      </c>
      <c r="E74" s="23">
        <v>3824</v>
      </c>
      <c r="F74" s="23">
        <v>4213</v>
      </c>
      <c r="G74" s="23">
        <v>5531</v>
      </c>
      <c r="H74" s="23">
        <v>5817</v>
      </c>
      <c r="I74" s="23">
        <v>20727</v>
      </c>
    </row>
    <row r="75" spans="1:9" x14ac:dyDescent="0.15">
      <c r="A75" s="5" t="s">
        <v>897</v>
      </c>
      <c r="B75" s="5" t="s">
        <v>33</v>
      </c>
      <c r="C75" s="23">
        <v>3584</v>
      </c>
      <c r="D75" s="23">
        <v>3716</v>
      </c>
      <c r="E75" s="23">
        <v>2587</v>
      </c>
      <c r="F75" s="23">
        <v>2713</v>
      </c>
      <c r="G75" s="23">
        <v>3613</v>
      </c>
      <c r="H75" s="23">
        <v>3743</v>
      </c>
      <c r="I75" s="23">
        <v>19956</v>
      </c>
    </row>
    <row r="76" spans="1:9" x14ac:dyDescent="0.15">
      <c r="A76" s="5" t="s">
        <v>897</v>
      </c>
      <c r="B76" s="5" t="s">
        <v>37</v>
      </c>
      <c r="C76" s="23">
        <v>3673</v>
      </c>
      <c r="D76" s="23">
        <v>4216</v>
      </c>
      <c r="E76" s="23">
        <v>2588</v>
      </c>
      <c r="F76" s="23">
        <v>3131</v>
      </c>
      <c r="G76" s="23">
        <v>3759</v>
      </c>
      <c r="H76" s="23">
        <v>1614</v>
      </c>
      <c r="I76" s="23">
        <v>18981</v>
      </c>
    </row>
    <row r="77" spans="1:9" x14ac:dyDescent="0.15">
      <c r="A77" s="5" t="s">
        <v>897</v>
      </c>
      <c r="B77" s="5" t="s">
        <v>26</v>
      </c>
      <c r="C77" s="23">
        <v>2680</v>
      </c>
      <c r="D77" s="23">
        <v>2873</v>
      </c>
      <c r="E77" s="23">
        <v>1919</v>
      </c>
      <c r="F77" s="23">
        <v>2114</v>
      </c>
      <c r="G77" s="23">
        <v>2699</v>
      </c>
      <c r="H77" s="23">
        <v>2912</v>
      </c>
      <c r="I77" s="23">
        <v>15197</v>
      </c>
    </row>
    <row r="78" spans="1:9" x14ac:dyDescent="0.15">
      <c r="A78" s="5" t="s">
        <v>897</v>
      </c>
      <c r="B78" s="5" t="s">
        <v>19</v>
      </c>
      <c r="C78" s="23">
        <v>1911</v>
      </c>
      <c r="D78" s="23">
        <v>2194</v>
      </c>
      <c r="E78" s="23">
        <v>1347</v>
      </c>
      <c r="F78" s="23">
        <v>1631</v>
      </c>
      <c r="G78" s="23">
        <v>1911</v>
      </c>
      <c r="H78" s="23">
        <v>2214</v>
      </c>
      <c r="I78" s="23">
        <v>11208</v>
      </c>
    </row>
    <row r="79" spans="1:9" x14ac:dyDescent="0.15">
      <c r="A79" s="5" t="s">
        <v>897</v>
      </c>
      <c r="B79" s="5" t="s">
        <v>34</v>
      </c>
      <c r="C79" s="23"/>
      <c r="D79" s="23"/>
      <c r="E79" s="23"/>
      <c r="F79" s="23">
        <v>2092</v>
      </c>
      <c r="G79" s="23">
        <v>3465</v>
      </c>
      <c r="H79" s="23">
        <v>4321</v>
      </c>
      <c r="I79" s="23">
        <v>9878</v>
      </c>
    </row>
    <row r="80" spans="1:9" x14ac:dyDescent="0.15">
      <c r="A80" s="5" t="s">
        <v>950</v>
      </c>
      <c r="C80" s="23">
        <v>509419</v>
      </c>
      <c r="D80" s="23">
        <v>576618</v>
      </c>
      <c r="E80" s="23">
        <v>363694</v>
      </c>
      <c r="F80" s="23">
        <v>432034</v>
      </c>
      <c r="G80" s="23">
        <v>530019</v>
      </c>
      <c r="H80" s="23">
        <v>596502</v>
      </c>
      <c r="I80" s="23">
        <v>3008286</v>
      </c>
    </row>
    <row r="81" spans="1:10" x14ac:dyDescent="0.15">
      <c r="A81" s="5" t="s">
        <v>898</v>
      </c>
      <c r="B81" s="5" t="s">
        <v>20</v>
      </c>
      <c r="C81" s="23">
        <v>73638</v>
      </c>
      <c r="D81" s="23">
        <v>90624</v>
      </c>
      <c r="E81" s="23">
        <v>50984</v>
      </c>
      <c r="F81" s="23">
        <v>67962</v>
      </c>
      <c r="G81" s="23">
        <v>74564</v>
      </c>
      <c r="H81" s="23">
        <v>91867</v>
      </c>
      <c r="I81" s="23">
        <v>449639</v>
      </c>
      <c r="J81" s="36">
        <f>(H81-D81)/D81</f>
        <v>1.3716013418079097E-2</v>
      </c>
    </row>
    <row r="82" spans="1:10" x14ac:dyDescent="0.15">
      <c r="A82" s="5" t="s">
        <v>898</v>
      </c>
      <c r="B82" s="5" t="s">
        <v>27</v>
      </c>
      <c r="C82" s="23">
        <v>62302</v>
      </c>
      <c r="D82" s="23">
        <v>69102</v>
      </c>
      <c r="E82" s="23">
        <v>44184</v>
      </c>
      <c r="F82" s="23">
        <v>50976</v>
      </c>
      <c r="G82" s="23">
        <v>63613</v>
      </c>
      <c r="H82" s="23">
        <v>71175</v>
      </c>
      <c r="I82" s="23">
        <v>361352</v>
      </c>
      <c r="J82" s="36">
        <f t="shared" ref="J82:J83" si="9">(H82-D82)/D82</f>
        <v>2.9999131718329426E-2</v>
      </c>
    </row>
    <row r="83" spans="1:10" x14ac:dyDescent="0.15">
      <c r="A83" s="5" t="s">
        <v>898</v>
      </c>
      <c r="B83" s="5" t="s">
        <v>32</v>
      </c>
      <c r="C83" s="23">
        <v>3264</v>
      </c>
      <c r="D83" s="23">
        <v>3740</v>
      </c>
      <c r="E83" s="23">
        <v>2301</v>
      </c>
      <c r="F83" s="23">
        <v>2784</v>
      </c>
      <c r="G83" s="23">
        <v>3295</v>
      </c>
      <c r="H83" s="23">
        <v>3738</v>
      </c>
      <c r="I83" s="23">
        <v>19122</v>
      </c>
      <c r="J83" s="36">
        <f t="shared" si="9"/>
        <v>-5.3475935828877007E-4</v>
      </c>
    </row>
    <row r="84" spans="1:10" x14ac:dyDescent="0.15">
      <c r="A84" s="5" t="s">
        <v>898</v>
      </c>
      <c r="B84" s="5" t="s">
        <v>31</v>
      </c>
      <c r="C84" s="23">
        <v>3070</v>
      </c>
      <c r="D84" s="23">
        <v>3648</v>
      </c>
      <c r="E84" s="23">
        <v>2149</v>
      </c>
      <c r="F84" s="23">
        <v>2719</v>
      </c>
      <c r="G84" s="23">
        <v>3086</v>
      </c>
      <c r="H84" s="23">
        <v>3722</v>
      </c>
      <c r="I84" s="23">
        <v>18394</v>
      </c>
    </row>
    <row r="85" spans="1:10" x14ac:dyDescent="0.15">
      <c r="A85" s="5" t="s">
        <v>898</v>
      </c>
      <c r="B85" s="5" t="s">
        <v>22</v>
      </c>
      <c r="C85" s="23">
        <v>1974</v>
      </c>
      <c r="D85" s="23">
        <v>2425</v>
      </c>
      <c r="E85" s="23">
        <v>1362</v>
      </c>
      <c r="F85" s="23">
        <v>1821</v>
      </c>
      <c r="G85" s="23">
        <v>1992</v>
      </c>
      <c r="H85" s="23">
        <v>1737</v>
      </c>
      <c r="I85" s="23">
        <v>11311</v>
      </c>
    </row>
    <row r="86" spans="1:10" x14ac:dyDescent="0.15">
      <c r="A86" s="5" t="s">
        <v>898</v>
      </c>
      <c r="B86" s="5" t="s">
        <v>18</v>
      </c>
      <c r="C86" s="23">
        <v>1877</v>
      </c>
      <c r="D86" s="23">
        <v>1932</v>
      </c>
      <c r="E86" s="23">
        <v>1352</v>
      </c>
      <c r="F86" s="23">
        <v>1420</v>
      </c>
      <c r="G86" s="23">
        <v>1891</v>
      </c>
      <c r="H86" s="23">
        <v>1943</v>
      </c>
      <c r="I86" s="23">
        <v>10415</v>
      </c>
    </row>
    <row r="87" spans="1:10" x14ac:dyDescent="0.15">
      <c r="A87" s="5" t="s">
        <v>898</v>
      </c>
      <c r="B87" s="5" t="s">
        <v>15</v>
      </c>
      <c r="C87" s="23">
        <v>1442</v>
      </c>
      <c r="D87" s="23">
        <v>1773</v>
      </c>
      <c r="E87" s="23">
        <v>1008</v>
      </c>
      <c r="F87" s="23">
        <v>1337</v>
      </c>
      <c r="G87" s="23">
        <v>1483</v>
      </c>
      <c r="H87" s="23">
        <v>1826</v>
      </c>
      <c r="I87" s="23">
        <v>8869</v>
      </c>
    </row>
    <row r="88" spans="1:10" x14ac:dyDescent="0.15">
      <c r="A88" s="5" t="s">
        <v>898</v>
      </c>
      <c r="B88" s="5" t="s">
        <v>4</v>
      </c>
      <c r="C88" s="23">
        <v>285</v>
      </c>
      <c r="D88" s="23">
        <v>322</v>
      </c>
      <c r="E88" s="23">
        <v>196</v>
      </c>
      <c r="F88" s="23">
        <v>245</v>
      </c>
      <c r="G88" s="23">
        <v>280</v>
      </c>
      <c r="H88" s="23">
        <v>330</v>
      </c>
      <c r="I88" s="23">
        <v>1658</v>
      </c>
    </row>
    <row r="89" spans="1:10" x14ac:dyDescent="0.15">
      <c r="A89" s="5" t="s">
        <v>951</v>
      </c>
      <c r="C89" s="23">
        <v>147852</v>
      </c>
      <c r="D89" s="23">
        <v>173566</v>
      </c>
      <c r="E89" s="23">
        <v>103536</v>
      </c>
      <c r="F89" s="23">
        <v>129264</v>
      </c>
      <c r="G89" s="23">
        <v>150204</v>
      </c>
      <c r="H89" s="23">
        <v>176338</v>
      </c>
      <c r="I89" s="23">
        <v>880760</v>
      </c>
    </row>
    <row r="90" spans="1:10" x14ac:dyDescent="0.15">
      <c r="A90" s="5" t="s">
        <v>901</v>
      </c>
      <c r="B90" s="5" t="s">
        <v>43</v>
      </c>
      <c r="C90" s="23">
        <v>45887</v>
      </c>
      <c r="D90" s="23">
        <v>52686</v>
      </c>
      <c r="E90" s="23">
        <v>32292</v>
      </c>
      <c r="F90" s="23">
        <v>39086</v>
      </c>
      <c r="G90" s="23">
        <v>47835</v>
      </c>
      <c r="H90" s="23">
        <v>53170</v>
      </c>
      <c r="I90" s="23">
        <v>270956</v>
      </c>
      <c r="J90" s="36">
        <f>(H90-D90)/D90</f>
        <v>9.1865011578028313E-3</v>
      </c>
    </row>
    <row r="91" spans="1:10" x14ac:dyDescent="0.15">
      <c r="A91" s="5" t="s">
        <v>901</v>
      </c>
      <c r="B91" s="5" t="s">
        <v>53</v>
      </c>
      <c r="C91" s="23">
        <v>28263</v>
      </c>
      <c r="D91" s="23">
        <v>29249</v>
      </c>
      <c r="E91" s="23">
        <v>20329</v>
      </c>
      <c r="F91" s="23">
        <v>21319</v>
      </c>
      <c r="G91" s="23">
        <v>28252</v>
      </c>
      <c r="H91" s="23">
        <v>29896</v>
      </c>
      <c r="I91" s="23">
        <v>157308</v>
      </c>
      <c r="J91" s="36">
        <f>(H91-D91)/D91</f>
        <v>2.2120414373140961E-2</v>
      </c>
    </row>
    <row r="92" spans="1:10" x14ac:dyDescent="0.15">
      <c r="A92" s="5" t="s">
        <v>901</v>
      </c>
      <c r="B92" s="5" t="s">
        <v>42</v>
      </c>
      <c r="C92" s="23">
        <v>4269</v>
      </c>
      <c r="D92" s="23">
        <v>5070</v>
      </c>
      <c r="E92" s="23">
        <v>2987</v>
      </c>
      <c r="F92" s="23">
        <v>3779</v>
      </c>
      <c r="G92" s="23">
        <v>4356</v>
      </c>
      <c r="H92" s="23">
        <v>5246</v>
      </c>
      <c r="I92" s="23">
        <v>25707</v>
      </c>
      <c r="J92" s="36">
        <f t="shared" ref="J92" si="10">(H92-D92)/D92</f>
        <v>3.4714003944773177E-2</v>
      </c>
    </row>
    <row r="93" spans="1:10" x14ac:dyDescent="0.15">
      <c r="A93" s="5" t="s">
        <v>901</v>
      </c>
      <c r="B93" s="5" t="s">
        <v>39</v>
      </c>
      <c r="C93" s="23">
        <v>4018</v>
      </c>
      <c r="D93" s="23">
        <v>4449</v>
      </c>
      <c r="E93" s="23">
        <v>2852</v>
      </c>
      <c r="F93" s="23">
        <v>3278</v>
      </c>
      <c r="G93" s="23">
        <v>4071</v>
      </c>
      <c r="H93" s="23">
        <v>4522</v>
      </c>
      <c r="I93" s="23">
        <v>23190</v>
      </c>
      <c r="J93" s="36"/>
    </row>
    <row r="94" spans="1:10" x14ac:dyDescent="0.15">
      <c r="A94" s="5" t="s">
        <v>901</v>
      </c>
      <c r="B94" s="5" t="s">
        <v>30</v>
      </c>
      <c r="C94" s="23">
        <v>3050</v>
      </c>
      <c r="D94" s="23">
        <v>3385</v>
      </c>
      <c r="E94" s="23">
        <v>2165</v>
      </c>
      <c r="F94" s="23">
        <v>2490</v>
      </c>
      <c r="G94" s="23">
        <v>3081</v>
      </c>
      <c r="H94" s="23">
        <v>3483</v>
      </c>
      <c r="I94" s="23">
        <v>17654</v>
      </c>
      <c r="J94" s="36"/>
    </row>
    <row r="95" spans="1:10" x14ac:dyDescent="0.15">
      <c r="A95" s="5" t="s">
        <v>901</v>
      </c>
      <c r="B95" s="5" t="s">
        <v>29</v>
      </c>
      <c r="C95" s="23">
        <v>2911</v>
      </c>
      <c r="D95" s="23">
        <v>3228</v>
      </c>
      <c r="E95" s="23">
        <v>2065</v>
      </c>
      <c r="F95" s="23">
        <v>2382</v>
      </c>
      <c r="G95" s="23">
        <v>3001</v>
      </c>
      <c r="H95" s="23">
        <v>3255</v>
      </c>
      <c r="I95" s="23">
        <v>16842</v>
      </c>
      <c r="J95" s="36"/>
    </row>
    <row r="96" spans="1:10" x14ac:dyDescent="0.15">
      <c r="A96" s="5" t="s">
        <v>901</v>
      </c>
      <c r="B96" s="5" t="s">
        <v>25</v>
      </c>
      <c r="C96" s="23">
        <v>1725</v>
      </c>
      <c r="D96" s="23">
        <v>2813</v>
      </c>
      <c r="E96" s="23">
        <v>1724</v>
      </c>
      <c r="F96" s="23">
        <v>2087</v>
      </c>
      <c r="G96" s="23">
        <v>2487</v>
      </c>
      <c r="H96" s="23">
        <v>2885</v>
      </c>
      <c r="I96" s="23">
        <v>13721</v>
      </c>
      <c r="J96" s="36"/>
    </row>
    <row r="97" spans="1:11" x14ac:dyDescent="0.15">
      <c r="A97" s="5" t="s">
        <v>901</v>
      </c>
      <c r="B97" s="5" t="s">
        <v>24</v>
      </c>
      <c r="C97" s="23">
        <v>2272</v>
      </c>
      <c r="D97" s="23">
        <v>2699</v>
      </c>
      <c r="E97" s="23">
        <v>1590</v>
      </c>
      <c r="F97" s="23">
        <v>2014</v>
      </c>
      <c r="G97" s="23">
        <v>2351</v>
      </c>
      <c r="H97" s="23">
        <v>2772</v>
      </c>
      <c r="I97" s="23">
        <v>13698</v>
      </c>
      <c r="J97" s="36"/>
    </row>
    <row r="98" spans="1:11" x14ac:dyDescent="0.15">
      <c r="A98" s="5" t="s">
        <v>901</v>
      </c>
      <c r="B98" s="5" t="s">
        <v>13</v>
      </c>
      <c r="C98" s="23">
        <v>1182</v>
      </c>
      <c r="D98" s="23">
        <v>1455</v>
      </c>
      <c r="E98" s="23">
        <v>823</v>
      </c>
      <c r="F98" s="23">
        <v>1096</v>
      </c>
      <c r="G98" s="23">
        <v>1193</v>
      </c>
      <c r="H98" s="23">
        <v>1459</v>
      </c>
      <c r="I98" s="23">
        <v>7208</v>
      </c>
      <c r="J98" s="36"/>
    </row>
    <row r="99" spans="1:11" x14ac:dyDescent="0.15">
      <c r="A99" s="5" t="s">
        <v>901</v>
      </c>
      <c r="B99" s="5" t="s">
        <v>10</v>
      </c>
      <c r="C99" s="23">
        <v>858</v>
      </c>
      <c r="D99" s="23">
        <v>907</v>
      </c>
      <c r="E99" s="23">
        <v>622</v>
      </c>
      <c r="F99" s="23">
        <v>676</v>
      </c>
      <c r="G99" s="23">
        <v>871</v>
      </c>
      <c r="H99" s="23">
        <v>921</v>
      </c>
      <c r="I99" s="23">
        <v>4855</v>
      </c>
      <c r="J99" s="36"/>
    </row>
    <row r="100" spans="1:11" x14ac:dyDescent="0.15">
      <c r="A100" s="5" t="s">
        <v>901</v>
      </c>
      <c r="B100" s="5" t="s">
        <v>12</v>
      </c>
      <c r="C100" s="23"/>
      <c r="D100" s="23"/>
      <c r="E100" s="23">
        <v>811</v>
      </c>
      <c r="F100" s="23">
        <v>896</v>
      </c>
      <c r="G100" s="23">
        <v>1132</v>
      </c>
      <c r="H100" s="23">
        <v>1254</v>
      </c>
      <c r="I100" s="23">
        <v>4093</v>
      </c>
      <c r="J100" s="36"/>
    </row>
    <row r="101" spans="1:11" x14ac:dyDescent="0.15">
      <c r="A101" s="5" t="s">
        <v>901</v>
      </c>
      <c r="B101" s="5" t="s">
        <v>9</v>
      </c>
      <c r="C101" s="23">
        <v>705</v>
      </c>
      <c r="D101" s="23">
        <v>782</v>
      </c>
      <c r="E101" s="23">
        <v>503</v>
      </c>
      <c r="F101" s="23">
        <v>578</v>
      </c>
      <c r="G101" s="23">
        <v>716</v>
      </c>
      <c r="H101" s="23">
        <v>779</v>
      </c>
      <c r="I101" s="23">
        <v>4063</v>
      </c>
      <c r="J101" s="36"/>
    </row>
    <row r="102" spans="1:11" x14ac:dyDescent="0.15">
      <c r="A102" s="5" t="s">
        <v>901</v>
      </c>
      <c r="B102" s="5" t="s">
        <v>5</v>
      </c>
      <c r="C102" s="23">
        <v>438</v>
      </c>
      <c r="D102" s="23">
        <v>460</v>
      </c>
      <c r="E102" s="23">
        <v>316</v>
      </c>
      <c r="F102" s="23">
        <v>339</v>
      </c>
      <c r="G102" s="23">
        <v>266</v>
      </c>
      <c r="H102" s="23"/>
      <c r="I102" s="23">
        <v>1819</v>
      </c>
      <c r="J102" s="36"/>
    </row>
    <row r="103" spans="1:11" x14ac:dyDescent="0.15">
      <c r="A103" s="5" t="s">
        <v>901</v>
      </c>
      <c r="B103" s="5" t="s">
        <v>2</v>
      </c>
      <c r="C103" s="23">
        <v>158</v>
      </c>
      <c r="D103" s="23">
        <v>155</v>
      </c>
      <c r="E103" s="23">
        <v>119</v>
      </c>
      <c r="F103" s="23">
        <v>124</v>
      </c>
      <c r="G103" s="23">
        <v>166</v>
      </c>
      <c r="H103" s="23">
        <v>169</v>
      </c>
      <c r="I103" s="23">
        <v>891</v>
      </c>
      <c r="J103" s="36"/>
    </row>
    <row r="104" spans="1:11" x14ac:dyDescent="0.15">
      <c r="A104" s="5" t="s">
        <v>952</v>
      </c>
      <c r="C104" s="23">
        <v>95736</v>
      </c>
      <c r="D104" s="23">
        <v>107338</v>
      </c>
      <c r="E104" s="23">
        <v>69198</v>
      </c>
      <c r="F104" s="23">
        <v>80144</v>
      </c>
      <c r="G104" s="23">
        <v>99778</v>
      </c>
      <c r="H104" s="23">
        <v>109811</v>
      </c>
      <c r="I104" s="23">
        <v>562005</v>
      </c>
    </row>
    <row r="105" spans="1:11" x14ac:dyDescent="0.15">
      <c r="A105" s="5" t="s">
        <v>900</v>
      </c>
      <c r="B105" s="5" t="s">
        <v>8</v>
      </c>
      <c r="C105" s="23">
        <v>41282</v>
      </c>
      <c r="D105" s="23">
        <v>49071</v>
      </c>
      <c r="E105" s="23">
        <v>28827</v>
      </c>
      <c r="F105" s="23">
        <v>36607</v>
      </c>
      <c r="G105" s="23">
        <v>41985</v>
      </c>
      <c r="H105" s="23">
        <v>50429</v>
      </c>
      <c r="I105" s="23">
        <v>248201</v>
      </c>
      <c r="J105" s="36">
        <f>(H105-D105)/D105</f>
        <v>2.7674186382996065E-2</v>
      </c>
    </row>
    <row r="106" spans="1:11" x14ac:dyDescent="0.15">
      <c r="A106" s="5" t="s">
        <v>900</v>
      </c>
      <c r="B106" s="5" t="s">
        <v>50</v>
      </c>
      <c r="C106" s="23">
        <v>11480</v>
      </c>
      <c r="D106" s="23">
        <v>13176</v>
      </c>
      <c r="E106" s="23">
        <v>8078</v>
      </c>
      <c r="F106" s="23">
        <v>9778</v>
      </c>
      <c r="G106" s="23">
        <v>11595</v>
      </c>
      <c r="H106" s="23">
        <v>13523</v>
      </c>
      <c r="I106" s="23">
        <v>67630</v>
      </c>
      <c r="J106" s="36">
        <f t="shared" ref="J106:J115" si="11">(H106-D106)/D106</f>
        <v>2.6335761991499698E-2</v>
      </c>
    </row>
    <row r="107" spans="1:11" x14ac:dyDescent="0.15">
      <c r="A107" s="5" t="s">
        <v>900</v>
      </c>
      <c r="B107" s="5" t="s">
        <v>41</v>
      </c>
      <c r="C107" s="23">
        <v>4139</v>
      </c>
      <c r="D107" s="23">
        <v>4910</v>
      </c>
      <c r="E107" s="23">
        <v>2891</v>
      </c>
      <c r="F107" s="23">
        <v>3665</v>
      </c>
      <c r="G107" s="23">
        <v>4268</v>
      </c>
      <c r="H107" s="23">
        <v>4961</v>
      </c>
      <c r="I107" s="23">
        <v>24834</v>
      </c>
      <c r="J107" s="36">
        <f t="shared" si="11"/>
        <v>1.0386965376782077E-2</v>
      </c>
    </row>
    <row r="108" spans="1:11" x14ac:dyDescent="0.15">
      <c r="A108" s="5" t="s">
        <v>900</v>
      </c>
      <c r="B108" s="5" t="s">
        <v>40</v>
      </c>
      <c r="C108" s="23">
        <v>4076</v>
      </c>
      <c r="D108" s="23">
        <v>4680</v>
      </c>
      <c r="E108" s="23">
        <v>2879</v>
      </c>
      <c r="F108" s="23">
        <v>3476</v>
      </c>
      <c r="G108" s="23">
        <v>4222</v>
      </c>
      <c r="H108" s="23">
        <v>4678</v>
      </c>
      <c r="I108" s="23">
        <v>24011</v>
      </c>
      <c r="J108" s="36">
        <f t="shared" si="11"/>
        <v>-4.2735042735042735E-4</v>
      </c>
      <c r="K108" s="4" t="s">
        <v>958</v>
      </c>
    </row>
    <row r="109" spans="1:11" x14ac:dyDescent="0.15">
      <c r="A109" s="5" t="s">
        <v>900</v>
      </c>
      <c r="B109" s="5" t="s">
        <v>28</v>
      </c>
      <c r="C109" s="23">
        <v>2665</v>
      </c>
      <c r="D109" s="23">
        <v>3174</v>
      </c>
      <c r="E109" s="23">
        <v>1864</v>
      </c>
      <c r="F109" s="23">
        <v>2376</v>
      </c>
      <c r="G109" s="23">
        <v>2667</v>
      </c>
      <c r="H109" s="23">
        <v>3248</v>
      </c>
      <c r="I109" s="23">
        <v>15994</v>
      </c>
      <c r="J109" s="36">
        <f t="shared" si="11"/>
        <v>2.3314429741650915E-2</v>
      </c>
    </row>
    <row r="110" spans="1:11" x14ac:dyDescent="0.15">
      <c r="A110" s="5" t="s">
        <v>900</v>
      </c>
      <c r="B110" s="5" t="s">
        <v>23</v>
      </c>
      <c r="C110" s="23">
        <v>884</v>
      </c>
      <c r="D110" s="23">
        <v>2418</v>
      </c>
      <c r="E110" s="23">
        <v>1623</v>
      </c>
      <c r="F110" s="23">
        <v>1781</v>
      </c>
      <c r="G110" s="23">
        <v>2315</v>
      </c>
      <c r="H110" s="23">
        <v>2453</v>
      </c>
      <c r="I110" s="23">
        <v>11474</v>
      </c>
      <c r="J110" s="36">
        <f t="shared" si="11"/>
        <v>1.4474772539288668E-2</v>
      </c>
    </row>
    <row r="111" spans="1:11" x14ac:dyDescent="0.15">
      <c r="A111" s="5" t="s">
        <v>900</v>
      </c>
      <c r="B111" s="5" t="s">
        <v>44</v>
      </c>
      <c r="C111" s="23"/>
      <c r="D111" s="23"/>
      <c r="E111" s="23">
        <v>1249</v>
      </c>
      <c r="F111" s="23">
        <v>3569</v>
      </c>
      <c r="G111" s="23">
        <v>4809</v>
      </c>
      <c r="H111" s="23"/>
      <c r="I111" s="23">
        <v>9627</v>
      </c>
      <c r="J111" s="36"/>
      <c r="K111" s="23">
        <f>I111/3</f>
        <v>3209</v>
      </c>
    </row>
    <row r="112" spans="1:11" x14ac:dyDescent="0.15">
      <c r="A112" s="5" t="s">
        <v>900</v>
      </c>
      <c r="B112" s="5" t="s">
        <v>14</v>
      </c>
      <c r="C112" s="23">
        <v>1324</v>
      </c>
      <c r="D112" s="23">
        <v>1619</v>
      </c>
      <c r="E112" s="23">
        <v>913</v>
      </c>
      <c r="F112" s="23">
        <v>1211</v>
      </c>
      <c r="G112" s="23">
        <v>1336</v>
      </c>
      <c r="H112" s="23">
        <v>1636</v>
      </c>
      <c r="I112" s="23">
        <v>8039</v>
      </c>
      <c r="J112" s="36">
        <f t="shared" si="11"/>
        <v>1.0500308832612723E-2</v>
      </c>
    </row>
    <row r="113" spans="1:12" x14ac:dyDescent="0.15">
      <c r="A113" s="5" t="s">
        <v>900</v>
      </c>
      <c r="B113" s="5" t="s">
        <v>16</v>
      </c>
      <c r="C113" s="23">
        <v>1639</v>
      </c>
      <c r="D113" s="23">
        <v>1879</v>
      </c>
      <c r="E113" s="23">
        <v>1153</v>
      </c>
      <c r="F113" s="23">
        <v>1402</v>
      </c>
      <c r="G113" s="23">
        <v>483</v>
      </c>
      <c r="H113" s="23"/>
      <c r="I113" s="23">
        <v>6556</v>
      </c>
      <c r="J113" s="36"/>
      <c r="K113" s="33">
        <f>I113/4</f>
        <v>1639</v>
      </c>
    </row>
    <row r="114" spans="1:12" x14ac:dyDescent="0.15">
      <c r="A114" s="5" t="s">
        <v>900</v>
      </c>
      <c r="B114" s="5" t="s">
        <v>11</v>
      </c>
      <c r="C114" s="23">
        <v>982</v>
      </c>
      <c r="D114" s="23">
        <v>1079</v>
      </c>
      <c r="E114" s="23">
        <v>691</v>
      </c>
      <c r="F114" s="23">
        <v>806</v>
      </c>
      <c r="G114" s="23">
        <v>996</v>
      </c>
      <c r="H114" s="23">
        <v>1088</v>
      </c>
      <c r="I114" s="23">
        <v>5642</v>
      </c>
      <c r="J114" s="36">
        <f t="shared" si="11"/>
        <v>8.3410565338276187E-3</v>
      </c>
      <c r="L114" s="33">
        <f>K111+K113</f>
        <v>4848</v>
      </c>
    </row>
    <row r="115" spans="1:12" x14ac:dyDescent="0.15">
      <c r="A115" s="5" t="s">
        <v>900</v>
      </c>
      <c r="B115" s="5" t="s">
        <v>6</v>
      </c>
      <c r="C115" s="23">
        <v>582</v>
      </c>
      <c r="D115" s="23">
        <v>612</v>
      </c>
      <c r="E115" s="23">
        <v>406</v>
      </c>
      <c r="F115" s="23">
        <v>450</v>
      </c>
      <c r="G115" s="23">
        <v>589</v>
      </c>
      <c r="H115" s="23">
        <v>615</v>
      </c>
      <c r="I115" s="23">
        <v>3254</v>
      </c>
      <c r="J115" s="36">
        <f t="shared" si="11"/>
        <v>4.9019607843137254E-3</v>
      </c>
    </row>
    <row r="116" spans="1:12" x14ac:dyDescent="0.15">
      <c r="A116" s="5" t="s">
        <v>953</v>
      </c>
      <c r="C116" s="23">
        <v>69053</v>
      </c>
      <c r="D116" s="23">
        <v>82618</v>
      </c>
      <c r="E116" s="23">
        <v>50574</v>
      </c>
      <c r="F116" s="23">
        <v>65121</v>
      </c>
      <c r="G116" s="23">
        <v>75265</v>
      </c>
      <c r="H116" s="23">
        <v>82631</v>
      </c>
      <c r="I116" s="23">
        <v>425262</v>
      </c>
    </row>
    <row r="117" spans="1:12" x14ac:dyDescent="0.15">
      <c r="A117" s="5" t="s">
        <v>915</v>
      </c>
      <c r="C117" s="23">
        <v>822060</v>
      </c>
      <c r="D117" s="23">
        <v>940140</v>
      </c>
      <c r="E117" s="23">
        <v>587002</v>
      </c>
      <c r="F117" s="23">
        <v>706563</v>
      </c>
      <c r="G117" s="23">
        <v>855266</v>
      </c>
      <c r="H117" s="23">
        <v>965282</v>
      </c>
      <c r="I117" s="23">
        <v>4876313</v>
      </c>
    </row>
    <row r="118" spans="1:12" x14ac:dyDescent="0.15">
      <c r="C118" s="23"/>
      <c r="D118" s="23"/>
      <c r="E118" s="23"/>
      <c r="F118" s="23"/>
      <c r="G118" s="23"/>
      <c r="H118" s="23"/>
      <c r="I118" s="23"/>
    </row>
    <row r="119" spans="1:12" x14ac:dyDescent="0.15">
      <c r="C119" s="23"/>
      <c r="D119" s="23"/>
      <c r="E119" s="23"/>
      <c r="F119" s="23"/>
      <c r="G119" s="23"/>
      <c r="H119" s="23"/>
      <c r="I119" s="23"/>
    </row>
    <row r="120" spans="1:12" x14ac:dyDescent="0.15">
      <c r="C120" s="23"/>
      <c r="D120" s="23"/>
      <c r="E120" s="23"/>
      <c r="F120" s="23"/>
      <c r="G120" s="23"/>
      <c r="H120" s="23"/>
      <c r="I120" s="23"/>
    </row>
    <row r="121" spans="1:12" x14ac:dyDescent="0.15">
      <c r="C121" s="23"/>
      <c r="D121" s="23"/>
      <c r="E121" s="23"/>
      <c r="F121" s="23"/>
      <c r="G121" s="23"/>
      <c r="H121" s="23"/>
      <c r="I121" s="23"/>
    </row>
    <row r="123" spans="1:12" x14ac:dyDescent="0.15">
      <c r="A123" s="5" t="s">
        <v>954</v>
      </c>
    </row>
    <row r="125" spans="1:12" x14ac:dyDescent="0.15">
      <c r="C125" s="43" t="s">
        <v>918</v>
      </c>
      <c r="D125" s="43" t="s">
        <v>918</v>
      </c>
      <c r="E125" s="43" t="s">
        <v>918</v>
      </c>
      <c r="F125" s="43" t="s">
        <v>918</v>
      </c>
      <c r="G125" s="43"/>
      <c r="H125" s="43" t="s">
        <v>919</v>
      </c>
      <c r="I125" s="43" t="s">
        <v>919</v>
      </c>
    </row>
    <row r="126" spans="1:12" x14ac:dyDescent="0.15">
      <c r="C126" s="43" t="s">
        <v>920</v>
      </c>
      <c r="D126" s="43" t="s">
        <v>921</v>
      </c>
      <c r="E126" s="43" t="s">
        <v>922</v>
      </c>
      <c r="F126" s="43" t="s">
        <v>923</v>
      </c>
      <c r="G126" s="43"/>
      <c r="H126" s="43" t="s">
        <v>920</v>
      </c>
      <c r="I126" s="43" t="s">
        <v>921</v>
      </c>
    </row>
    <row r="127" spans="1:12" x14ac:dyDescent="0.15">
      <c r="B127" s="43" t="s">
        <v>897</v>
      </c>
      <c r="C127" s="5">
        <f>COUNTIFS(C$60:C$115,"&gt;0",$A$60:$A$115,$B127)</f>
        <v>18</v>
      </c>
      <c r="D127" s="5">
        <f t="shared" ref="D127:F130" si="12">COUNTIFS(D$60:D$115,"&gt;0",$A$60:$A$115,$B127)</f>
        <v>19</v>
      </c>
      <c r="E127" s="5">
        <f t="shared" si="12"/>
        <v>19</v>
      </c>
      <c r="F127" s="5">
        <f t="shared" si="12"/>
        <v>20</v>
      </c>
      <c r="H127" s="5">
        <f t="shared" ref="H127:I130" si="13">COUNTIFS(G$60:G$115,"&gt;0",$A$60:$A$115,$B127)</f>
        <v>20</v>
      </c>
      <c r="I127" s="5">
        <f t="shared" si="13"/>
        <v>20</v>
      </c>
      <c r="K127" s="5">
        <f>I127-D127</f>
        <v>1</v>
      </c>
    </row>
    <row r="128" spans="1:12" x14ac:dyDescent="0.15">
      <c r="B128" s="43" t="s">
        <v>898</v>
      </c>
      <c r="C128" s="5">
        <f t="shared" ref="C128:C130" si="14">COUNTIFS(C$60:C$115,"&gt;0",$A$60:$A$115,$B128)</f>
        <v>8</v>
      </c>
      <c r="D128" s="5">
        <f t="shared" si="12"/>
        <v>8</v>
      </c>
      <c r="E128" s="5">
        <f t="shared" si="12"/>
        <v>8</v>
      </c>
      <c r="F128" s="5">
        <f t="shared" ref="F128:F130" si="15">COUNTIFS(F$60:F$115,"&gt;0",$A$60:$A$115,$B128)</f>
        <v>8</v>
      </c>
      <c r="H128" s="5">
        <f t="shared" si="13"/>
        <v>8</v>
      </c>
      <c r="I128" s="5">
        <f t="shared" si="13"/>
        <v>8</v>
      </c>
      <c r="K128" s="5">
        <f t="shared" ref="K128:K131" si="16">I128-D128</f>
        <v>0</v>
      </c>
    </row>
    <row r="129" spans="2:12" x14ac:dyDescent="0.15">
      <c r="B129" s="43" t="s">
        <v>901</v>
      </c>
      <c r="C129" s="5">
        <f t="shared" si="14"/>
        <v>13</v>
      </c>
      <c r="D129" s="5">
        <f t="shared" si="12"/>
        <v>13</v>
      </c>
      <c r="E129" s="5">
        <f t="shared" si="12"/>
        <v>14</v>
      </c>
      <c r="F129" s="5">
        <f t="shared" si="15"/>
        <v>14</v>
      </c>
      <c r="H129" s="5">
        <f t="shared" si="13"/>
        <v>14</v>
      </c>
      <c r="I129" s="5">
        <f t="shared" si="13"/>
        <v>13</v>
      </c>
      <c r="K129" s="5">
        <f t="shared" si="16"/>
        <v>0</v>
      </c>
    </row>
    <row r="130" spans="2:12" x14ac:dyDescent="0.15">
      <c r="B130" s="43" t="s">
        <v>900</v>
      </c>
      <c r="C130" s="5">
        <f t="shared" si="14"/>
        <v>10</v>
      </c>
      <c r="D130" s="5">
        <f t="shared" si="12"/>
        <v>10</v>
      </c>
      <c r="E130" s="5">
        <f t="shared" si="12"/>
        <v>11</v>
      </c>
      <c r="F130" s="5">
        <f t="shared" si="15"/>
        <v>11</v>
      </c>
      <c r="H130" s="5">
        <f t="shared" si="13"/>
        <v>11</v>
      </c>
      <c r="I130" s="5">
        <f t="shared" si="13"/>
        <v>9</v>
      </c>
      <c r="K130" s="5">
        <f t="shared" si="16"/>
        <v>-1</v>
      </c>
    </row>
    <row r="131" spans="2:12" x14ac:dyDescent="0.15">
      <c r="B131" s="44" t="s">
        <v>942</v>
      </c>
      <c r="C131" s="44">
        <f>SUM(C127:C130)</f>
        <v>49</v>
      </c>
      <c r="D131" s="44">
        <f t="shared" ref="D131:I131" si="17">SUM(D127:D130)</f>
        <v>50</v>
      </c>
      <c r="E131" s="44">
        <f t="shared" si="17"/>
        <v>52</v>
      </c>
      <c r="F131" s="44">
        <f t="shared" si="17"/>
        <v>53</v>
      </c>
      <c r="G131" s="44"/>
      <c r="H131" s="44">
        <f t="shared" si="17"/>
        <v>53</v>
      </c>
      <c r="I131" s="44">
        <f t="shared" si="17"/>
        <v>50</v>
      </c>
      <c r="K131" s="5">
        <f t="shared" si="16"/>
        <v>0</v>
      </c>
    </row>
    <row r="136" spans="2:12" x14ac:dyDescent="0.15">
      <c r="C136" s="5" t="s">
        <v>955</v>
      </c>
    </row>
    <row r="137" spans="2:12" x14ac:dyDescent="0.15">
      <c r="C137" s="4"/>
    </row>
    <row r="138" spans="2:12" x14ac:dyDescent="0.15">
      <c r="C138" s="43" t="s">
        <v>918</v>
      </c>
      <c r="D138" s="43" t="s">
        <v>918</v>
      </c>
      <c r="E138" s="43" t="s">
        <v>918</v>
      </c>
      <c r="F138" s="43" t="s">
        <v>918</v>
      </c>
      <c r="G138" s="43"/>
      <c r="H138" s="43" t="s">
        <v>919</v>
      </c>
      <c r="I138" s="43" t="s">
        <v>919</v>
      </c>
    </row>
    <row r="139" spans="2:12" x14ac:dyDescent="0.15">
      <c r="C139" s="43" t="s">
        <v>920</v>
      </c>
      <c r="D139" s="43" t="s">
        <v>921</v>
      </c>
      <c r="E139" s="43" t="s">
        <v>922</v>
      </c>
      <c r="F139" s="43" t="s">
        <v>923</v>
      </c>
      <c r="G139" s="43"/>
      <c r="H139" s="43" t="s">
        <v>920</v>
      </c>
      <c r="I139" s="43" t="s">
        <v>921</v>
      </c>
    </row>
    <row r="140" spans="2:12" x14ac:dyDescent="0.15">
      <c r="B140" s="43" t="s">
        <v>897</v>
      </c>
      <c r="C140" s="23">
        <f t="shared" ref="C140:F144" si="18">B43/C127</f>
        <v>28301.055555555555</v>
      </c>
      <c r="D140" s="23">
        <f t="shared" si="18"/>
        <v>30348.315789473683</v>
      </c>
      <c r="E140" s="23">
        <f t="shared" si="18"/>
        <v>19141.78947368421</v>
      </c>
      <c r="F140" s="23">
        <f t="shared" si="18"/>
        <v>21601.7</v>
      </c>
      <c r="G140" s="23"/>
      <c r="H140" s="23">
        <f>F43/H127</f>
        <v>26500.95</v>
      </c>
      <c r="I140" s="23">
        <f>G43/I127</f>
        <v>29825.1</v>
      </c>
      <c r="K140" s="36">
        <f>(I140-D140)/D140</f>
        <v>-1.7240356700623308E-2</v>
      </c>
      <c r="L140" s="33"/>
    </row>
    <row r="141" spans="2:12" x14ac:dyDescent="0.15">
      <c r="B141" s="43" t="s">
        <v>898</v>
      </c>
      <c r="C141" s="23">
        <f t="shared" si="18"/>
        <v>18481.5</v>
      </c>
      <c r="D141" s="23">
        <f t="shared" si="18"/>
        <v>21695.75</v>
      </c>
      <c r="E141" s="23">
        <f t="shared" si="18"/>
        <v>12942</v>
      </c>
      <c r="F141" s="23">
        <f t="shared" si="18"/>
        <v>16158</v>
      </c>
      <c r="G141" s="23"/>
      <c r="H141" s="23">
        <f t="shared" ref="H141:I144" si="19">F44/H128</f>
        <v>18775.5</v>
      </c>
      <c r="I141" s="23">
        <f t="shared" si="19"/>
        <v>22042.25</v>
      </c>
      <c r="K141" s="36">
        <f t="shared" ref="K141:K144" si="20">(I141-D141)/D141</f>
        <v>1.5970869870827235E-2</v>
      </c>
    </row>
    <row r="142" spans="2:12" x14ac:dyDescent="0.15">
      <c r="B142" s="43" t="s">
        <v>901</v>
      </c>
      <c r="C142" s="23">
        <f t="shared" si="18"/>
        <v>7364.3076923076924</v>
      </c>
      <c r="D142" s="23">
        <f t="shared" si="18"/>
        <v>8256.7692307692305</v>
      </c>
      <c r="E142" s="23">
        <f t="shared" si="18"/>
        <v>4942.7142857142853</v>
      </c>
      <c r="F142" s="23">
        <f t="shared" si="18"/>
        <v>5724.5714285714284</v>
      </c>
      <c r="G142" s="23"/>
      <c r="H142" s="23">
        <f t="shared" si="19"/>
        <v>7127</v>
      </c>
      <c r="I142" s="23">
        <f t="shared" si="19"/>
        <v>8447</v>
      </c>
      <c r="K142" s="36">
        <f t="shared" si="20"/>
        <v>2.303937095902666E-2</v>
      </c>
    </row>
    <row r="143" spans="2:12" x14ac:dyDescent="0.15">
      <c r="B143" s="43" t="s">
        <v>900</v>
      </c>
      <c r="C143" s="23">
        <f t="shared" si="18"/>
        <v>6905.3</v>
      </c>
      <c r="D143" s="23">
        <f t="shared" si="18"/>
        <v>8261.7999999999993</v>
      </c>
      <c r="E143" s="23">
        <f t="shared" si="18"/>
        <v>4597.636363636364</v>
      </c>
      <c r="F143" s="23">
        <f t="shared" si="18"/>
        <v>5920.090909090909</v>
      </c>
      <c r="G143" s="23"/>
      <c r="H143" s="23">
        <f t="shared" si="19"/>
        <v>6842.272727272727</v>
      </c>
      <c r="I143" s="23">
        <f t="shared" si="19"/>
        <v>9181.2222222222226</v>
      </c>
      <c r="K143" s="36">
        <f t="shared" si="20"/>
        <v>0.11128594522043907</v>
      </c>
    </row>
    <row r="144" spans="2:12" x14ac:dyDescent="0.15">
      <c r="B144" s="44" t="s">
        <v>942</v>
      </c>
      <c r="C144" s="45">
        <f t="shared" si="18"/>
        <v>16776.734693877552</v>
      </c>
      <c r="D144" s="45">
        <f t="shared" si="18"/>
        <v>18802.8</v>
      </c>
      <c r="E144" s="45">
        <f t="shared" si="18"/>
        <v>11288.5</v>
      </c>
      <c r="F144" s="45">
        <f t="shared" si="18"/>
        <v>13331.377358490567</v>
      </c>
      <c r="G144" s="46"/>
      <c r="H144" s="45">
        <f t="shared" si="19"/>
        <v>16137.094339622641</v>
      </c>
      <c r="I144" s="45">
        <f t="shared" si="19"/>
        <v>19305.64</v>
      </c>
      <c r="J144" s="38"/>
      <c r="K144" s="40">
        <f t="shared" si="20"/>
        <v>2.6742825536622213E-2</v>
      </c>
    </row>
    <row r="147" spans="6:8" x14ac:dyDescent="0.15">
      <c r="H147" s="4" t="s">
        <v>956</v>
      </c>
    </row>
    <row r="151" spans="6:8" x14ac:dyDescent="0.15">
      <c r="F151" s="38"/>
    </row>
  </sheetData>
  <mergeCells count="2">
    <mergeCell ref="K40:L40"/>
    <mergeCell ref="N40:O40"/>
  </mergeCells>
  <pageMargins left="0.7" right="0.7" top="0.75" bottom="0.75" header="0.3" footer="0.3"/>
  <pageSetup paperSize="9" orientation="portrait" horizontalDpi="0" verticalDpi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topLeftCell="A873" zoomScale="156" workbookViewId="0">
      <selection activeCell="A2" sqref="A2:F908"/>
    </sheetView>
  </sheetViews>
  <sheetFormatPr baseColWidth="10" defaultColWidth="8.83203125" defaultRowHeight="13" x14ac:dyDescent="0.15"/>
  <cols>
    <col min="1" max="1" width="8.83203125" style="5"/>
    <col min="2" max="2" width="10.5" style="12" customWidth="1"/>
    <col min="3" max="3" width="8.6640625" style="14" customWidth="1"/>
    <col min="4" max="4" width="22" customWidth="1"/>
    <col min="5" max="5" width="12.33203125" customWidth="1"/>
    <col min="6" max="6" width="11.1640625" bestFit="1" customWidth="1"/>
    <col min="7" max="7" width="11" customWidth="1"/>
    <col min="13" max="14" width="12.6640625" customWidth="1"/>
  </cols>
  <sheetData>
    <row r="1" spans="1:15" ht="15" thickBot="1" x14ac:dyDescent="0.2">
      <c r="A1" s="6" t="s">
        <v>0</v>
      </c>
      <c r="B1" s="26" t="s">
        <v>61</v>
      </c>
      <c r="C1" s="13" t="s">
        <v>133</v>
      </c>
      <c r="D1" s="3" t="s">
        <v>904</v>
      </c>
      <c r="E1" s="3" t="s">
        <v>905</v>
      </c>
      <c r="F1" s="3" t="s">
        <v>906</v>
      </c>
      <c r="M1" s="5"/>
      <c r="N1" s="5"/>
      <c r="O1" s="5"/>
    </row>
    <row r="2" spans="1:15" ht="15" thickTop="1" x14ac:dyDescent="0.15">
      <c r="A2" s="7" t="s">
        <v>23</v>
      </c>
      <c r="B2" s="28">
        <v>43921</v>
      </c>
      <c r="C2" s="14">
        <v>884</v>
      </c>
      <c r="D2" t="s">
        <v>55</v>
      </c>
      <c r="E2" t="s">
        <v>900</v>
      </c>
      <c r="F2" s="25" t="s">
        <v>907</v>
      </c>
      <c r="G2" s="27"/>
      <c r="M2" s="30"/>
      <c r="N2" s="30"/>
      <c r="O2" s="5"/>
    </row>
    <row r="3" spans="1:15" ht="14" x14ac:dyDescent="0.15">
      <c r="A3" s="8" t="s">
        <v>23</v>
      </c>
      <c r="B3" s="29">
        <v>43951</v>
      </c>
      <c r="C3" s="14">
        <v>886</v>
      </c>
      <c r="D3" t="s">
        <v>55</v>
      </c>
      <c r="E3" t="s">
        <v>900</v>
      </c>
      <c r="F3" s="25" t="s">
        <v>908</v>
      </c>
      <c r="M3" s="30"/>
      <c r="N3" s="30"/>
      <c r="O3" s="5"/>
    </row>
    <row r="4" spans="1:15" ht="14" x14ac:dyDescent="0.15">
      <c r="A4" s="7" t="s">
        <v>23</v>
      </c>
      <c r="B4" s="29">
        <v>43982</v>
      </c>
      <c r="C4" s="14">
        <v>968</v>
      </c>
      <c r="D4" t="s">
        <v>55</v>
      </c>
      <c r="E4" t="s">
        <v>900</v>
      </c>
      <c r="F4" s="25" t="s">
        <v>908</v>
      </c>
      <c r="M4" s="30"/>
      <c r="N4" s="30"/>
      <c r="O4" s="5"/>
    </row>
    <row r="5" spans="1:15" ht="14" x14ac:dyDescent="0.15">
      <c r="A5" s="8" t="s">
        <v>23</v>
      </c>
      <c r="B5" s="29">
        <v>44012</v>
      </c>
      <c r="C5" s="14">
        <v>564</v>
      </c>
      <c r="D5" t="s">
        <v>55</v>
      </c>
      <c r="E5" t="s">
        <v>900</v>
      </c>
      <c r="F5" s="25" t="s">
        <v>908</v>
      </c>
      <c r="M5" s="30"/>
      <c r="N5" s="30"/>
      <c r="O5" s="5"/>
    </row>
    <row r="6" spans="1:15" ht="14" x14ac:dyDescent="0.15">
      <c r="A6" s="7" t="s">
        <v>23</v>
      </c>
      <c r="B6" s="29">
        <v>44043</v>
      </c>
      <c r="C6" s="14">
        <v>648</v>
      </c>
      <c r="D6" t="s">
        <v>55</v>
      </c>
      <c r="E6" t="s">
        <v>900</v>
      </c>
      <c r="F6" s="25" t="s">
        <v>909</v>
      </c>
      <c r="M6" s="30"/>
      <c r="N6" s="30"/>
      <c r="O6" s="5"/>
    </row>
    <row r="7" spans="1:15" ht="14" x14ac:dyDescent="0.15">
      <c r="A7" s="8" t="s">
        <v>23</v>
      </c>
      <c r="B7" s="29">
        <v>44074</v>
      </c>
      <c r="C7" s="14">
        <v>406</v>
      </c>
      <c r="D7" t="s">
        <v>55</v>
      </c>
      <c r="E7" t="s">
        <v>900</v>
      </c>
      <c r="F7" s="25" t="s">
        <v>909</v>
      </c>
      <c r="M7" s="30"/>
      <c r="N7" s="30"/>
      <c r="O7" s="5"/>
    </row>
    <row r="8" spans="1:15" ht="14" x14ac:dyDescent="0.15">
      <c r="A8" s="7" t="s">
        <v>23</v>
      </c>
      <c r="B8" s="29">
        <v>44104</v>
      </c>
      <c r="C8" s="14">
        <v>569</v>
      </c>
      <c r="D8" t="s">
        <v>55</v>
      </c>
      <c r="E8" t="s">
        <v>900</v>
      </c>
      <c r="F8" s="25" t="s">
        <v>909</v>
      </c>
      <c r="G8" s="2"/>
      <c r="M8" s="30"/>
      <c r="N8" s="30"/>
      <c r="O8" s="5"/>
    </row>
    <row r="9" spans="1:15" ht="14" x14ac:dyDescent="0.15">
      <c r="A9" s="8" t="s">
        <v>23</v>
      </c>
      <c r="B9" s="29">
        <v>44135</v>
      </c>
      <c r="C9" s="14">
        <v>487</v>
      </c>
      <c r="D9" t="s">
        <v>55</v>
      </c>
      <c r="E9" t="s">
        <v>900</v>
      </c>
      <c r="F9" s="25" t="s">
        <v>910</v>
      </c>
      <c r="M9" s="30"/>
      <c r="N9" s="30"/>
      <c r="O9" s="5"/>
    </row>
    <row r="10" spans="1:15" ht="14" x14ac:dyDescent="0.15">
      <c r="A10" s="7" t="s">
        <v>23</v>
      </c>
      <c r="B10" s="29">
        <v>44165</v>
      </c>
      <c r="C10" s="14">
        <v>729</v>
      </c>
      <c r="D10" t="s">
        <v>55</v>
      </c>
      <c r="E10" t="s">
        <v>900</v>
      </c>
      <c r="F10" s="25" t="s">
        <v>910</v>
      </c>
    </row>
    <row r="11" spans="1:15" ht="14" x14ac:dyDescent="0.15">
      <c r="A11" s="8" t="s">
        <v>23</v>
      </c>
      <c r="B11" s="29">
        <v>44196</v>
      </c>
      <c r="C11" s="14">
        <v>565</v>
      </c>
      <c r="D11" t="s">
        <v>55</v>
      </c>
      <c r="E11" t="s">
        <v>900</v>
      </c>
      <c r="F11" s="25" t="s">
        <v>910</v>
      </c>
    </row>
    <row r="12" spans="1:15" ht="14" x14ac:dyDescent="0.15">
      <c r="A12" s="7" t="s">
        <v>23</v>
      </c>
      <c r="B12" s="29">
        <v>44377</v>
      </c>
      <c r="C12" s="14">
        <v>561</v>
      </c>
      <c r="D12" t="s">
        <v>55</v>
      </c>
      <c r="E12" t="s">
        <v>900</v>
      </c>
      <c r="F12" s="25" t="s">
        <v>911</v>
      </c>
    </row>
    <row r="13" spans="1:15" ht="14" x14ac:dyDescent="0.15">
      <c r="A13" s="8" t="s">
        <v>23</v>
      </c>
      <c r="B13" s="29">
        <v>44347</v>
      </c>
      <c r="C13" s="14">
        <v>1014</v>
      </c>
      <c r="D13" t="s">
        <v>55</v>
      </c>
      <c r="E13" t="s">
        <v>900</v>
      </c>
      <c r="F13" s="25" t="s">
        <v>911</v>
      </c>
    </row>
    <row r="14" spans="1:15" ht="14" x14ac:dyDescent="0.15">
      <c r="A14" s="7" t="s">
        <v>23</v>
      </c>
      <c r="B14" s="29">
        <v>44316</v>
      </c>
      <c r="C14" s="14">
        <v>878</v>
      </c>
      <c r="D14" t="s">
        <v>55</v>
      </c>
      <c r="E14" t="s">
        <v>900</v>
      </c>
      <c r="F14" s="25" t="s">
        <v>911</v>
      </c>
    </row>
    <row r="15" spans="1:15" ht="14" x14ac:dyDescent="0.15">
      <c r="A15" s="8" t="s">
        <v>23</v>
      </c>
      <c r="B15" s="29">
        <v>44286</v>
      </c>
      <c r="C15" s="14">
        <v>922</v>
      </c>
      <c r="D15" t="s">
        <v>55</v>
      </c>
      <c r="E15" t="s">
        <v>900</v>
      </c>
      <c r="F15" s="25" t="s">
        <v>912</v>
      </c>
    </row>
    <row r="16" spans="1:15" ht="14" x14ac:dyDescent="0.15">
      <c r="A16" s="7" t="s">
        <v>23</v>
      </c>
      <c r="B16" s="29">
        <v>44255</v>
      </c>
      <c r="C16" s="14">
        <v>668</v>
      </c>
      <c r="D16" t="s">
        <v>55</v>
      </c>
      <c r="E16" t="s">
        <v>900</v>
      </c>
      <c r="F16" s="25" t="s">
        <v>912</v>
      </c>
    </row>
    <row r="17" spans="1:6" ht="14" x14ac:dyDescent="0.15">
      <c r="A17" s="8" t="s">
        <v>23</v>
      </c>
      <c r="B17" s="29">
        <v>44227</v>
      </c>
      <c r="C17" s="14">
        <v>725</v>
      </c>
      <c r="D17" t="s">
        <v>55</v>
      </c>
      <c r="E17" t="s">
        <v>900</v>
      </c>
      <c r="F17" s="25" t="s">
        <v>912</v>
      </c>
    </row>
    <row r="18" spans="1:6" ht="14" x14ac:dyDescent="0.15">
      <c r="A18" s="7" t="s">
        <v>33</v>
      </c>
      <c r="B18" s="29">
        <v>43861</v>
      </c>
      <c r="C18" s="14">
        <v>1194</v>
      </c>
      <c r="D18" t="s">
        <v>57</v>
      </c>
      <c r="E18" t="s">
        <v>897</v>
      </c>
      <c r="F18" s="25" t="s">
        <v>907</v>
      </c>
    </row>
    <row r="19" spans="1:6" ht="14" x14ac:dyDescent="0.15">
      <c r="A19" s="8" t="s">
        <v>33</v>
      </c>
      <c r="B19" s="28">
        <v>43890</v>
      </c>
      <c r="C19" s="14">
        <v>942</v>
      </c>
      <c r="D19" t="s">
        <v>57</v>
      </c>
      <c r="E19" t="s">
        <v>897</v>
      </c>
      <c r="F19" s="25" t="s">
        <v>907</v>
      </c>
    </row>
    <row r="20" spans="1:6" ht="14" x14ac:dyDescent="0.15">
      <c r="A20" s="7" t="s">
        <v>33</v>
      </c>
      <c r="B20" s="29">
        <v>43921</v>
      </c>
      <c r="C20" s="14">
        <v>1448</v>
      </c>
      <c r="D20" t="s">
        <v>57</v>
      </c>
      <c r="E20" t="s">
        <v>897</v>
      </c>
      <c r="F20" s="25" t="s">
        <v>907</v>
      </c>
    </row>
    <row r="21" spans="1:6" ht="14" x14ac:dyDescent="0.15">
      <c r="A21" s="8" t="s">
        <v>33</v>
      </c>
      <c r="B21" s="29">
        <v>43951</v>
      </c>
      <c r="C21" s="14">
        <v>1323</v>
      </c>
      <c r="D21" t="s">
        <v>57</v>
      </c>
      <c r="E21" t="s">
        <v>897</v>
      </c>
      <c r="F21" s="25" t="s">
        <v>908</v>
      </c>
    </row>
    <row r="22" spans="1:6" ht="14" x14ac:dyDescent="0.15">
      <c r="A22" s="7" t="s">
        <v>33</v>
      </c>
      <c r="B22" s="29">
        <v>43982</v>
      </c>
      <c r="C22" s="14">
        <v>1573</v>
      </c>
      <c r="D22" t="s">
        <v>57</v>
      </c>
      <c r="E22" t="s">
        <v>897</v>
      </c>
      <c r="F22" s="25" t="s">
        <v>908</v>
      </c>
    </row>
    <row r="23" spans="1:6" ht="14" x14ac:dyDescent="0.15">
      <c r="A23" s="8" t="s">
        <v>33</v>
      </c>
      <c r="B23" s="29">
        <v>44012</v>
      </c>
      <c r="C23" s="14">
        <v>820</v>
      </c>
      <c r="D23" t="s">
        <v>57</v>
      </c>
      <c r="E23" t="s">
        <v>897</v>
      </c>
      <c r="F23" s="25" t="s">
        <v>908</v>
      </c>
    </row>
    <row r="24" spans="1:6" ht="14" x14ac:dyDescent="0.15">
      <c r="A24" s="7" t="s">
        <v>33</v>
      </c>
      <c r="B24" s="29">
        <v>44043</v>
      </c>
      <c r="C24" s="14">
        <v>1069</v>
      </c>
      <c r="D24" t="s">
        <v>57</v>
      </c>
      <c r="E24" t="s">
        <v>897</v>
      </c>
      <c r="F24" s="25" t="s">
        <v>909</v>
      </c>
    </row>
    <row r="25" spans="1:6" ht="14" x14ac:dyDescent="0.15">
      <c r="A25" s="8" t="s">
        <v>33</v>
      </c>
      <c r="B25" s="29">
        <v>44074</v>
      </c>
      <c r="C25" s="14">
        <v>571</v>
      </c>
      <c r="D25" t="s">
        <v>57</v>
      </c>
      <c r="E25" t="s">
        <v>897</v>
      </c>
      <c r="F25" s="25" t="s">
        <v>909</v>
      </c>
    </row>
    <row r="26" spans="1:6" ht="14" x14ac:dyDescent="0.15">
      <c r="A26" s="7" t="s">
        <v>33</v>
      </c>
      <c r="B26" s="29">
        <v>44104</v>
      </c>
      <c r="C26" s="14">
        <v>947</v>
      </c>
      <c r="D26" t="s">
        <v>57</v>
      </c>
      <c r="E26" t="s">
        <v>897</v>
      </c>
      <c r="F26" s="25" t="s">
        <v>909</v>
      </c>
    </row>
    <row r="27" spans="1:6" ht="14" x14ac:dyDescent="0.15">
      <c r="A27" s="8" t="s">
        <v>33</v>
      </c>
      <c r="B27" s="29">
        <v>44135</v>
      </c>
      <c r="C27" s="14">
        <v>694</v>
      </c>
      <c r="D27" t="s">
        <v>57</v>
      </c>
      <c r="E27" t="s">
        <v>897</v>
      </c>
      <c r="F27" s="25" t="s">
        <v>910</v>
      </c>
    </row>
    <row r="28" spans="1:6" ht="14" x14ac:dyDescent="0.15">
      <c r="A28" s="7" t="s">
        <v>33</v>
      </c>
      <c r="B28" s="29">
        <v>44165</v>
      </c>
      <c r="C28" s="14">
        <v>1197</v>
      </c>
      <c r="D28" t="s">
        <v>57</v>
      </c>
      <c r="E28" t="s">
        <v>897</v>
      </c>
      <c r="F28" s="25" t="s">
        <v>910</v>
      </c>
    </row>
    <row r="29" spans="1:6" ht="14" x14ac:dyDescent="0.15">
      <c r="A29" s="8" t="s">
        <v>33</v>
      </c>
      <c r="B29" s="29">
        <v>44196</v>
      </c>
      <c r="C29" s="14">
        <v>822</v>
      </c>
      <c r="D29" t="s">
        <v>57</v>
      </c>
      <c r="E29" t="s">
        <v>897</v>
      </c>
      <c r="F29" s="25" t="s">
        <v>910</v>
      </c>
    </row>
    <row r="30" spans="1:6" ht="14" x14ac:dyDescent="0.15">
      <c r="A30" s="7" t="s">
        <v>33</v>
      </c>
      <c r="B30" s="29">
        <v>44377</v>
      </c>
      <c r="C30" s="14">
        <v>846</v>
      </c>
      <c r="D30" t="s">
        <v>57</v>
      </c>
      <c r="E30" t="s">
        <v>897</v>
      </c>
      <c r="F30" s="25" t="s">
        <v>911</v>
      </c>
    </row>
    <row r="31" spans="1:6" ht="14" x14ac:dyDescent="0.15">
      <c r="A31" s="8" t="s">
        <v>33</v>
      </c>
      <c r="B31" s="29">
        <v>44347</v>
      </c>
      <c r="C31" s="14">
        <v>1553</v>
      </c>
      <c r="D31" t="s">
        <v>57</v>
      </c>
      <c r="E31" t="s">
        <v>897</v>
      </c>
      <c r="F31" s="25" t="s">
        <v>911</v>
      </c>
    </row>
    <row r="32" spans="1:6" ht="14" x14ac:dyDescent="0.15">
      <c r="A32" s="7" t="s">
        <v>33</v>
      </c>
      <c r="B32" s="29">
        <v>44316</v>
      </c>
      <c r="C32" s="14">
        <v>1344</v>
      </c>
      <c r="D32" t="s">
        <v>57</v>
      </c>
      <c r="E32" t="s">
        <v>897</v>
      </c>
      <c r="F32" s="25" t="s">
        <v>911</v>
      </c>
    </row>
    <row r="33" spans="1:6" ht="14" x14ac:dyDescent="0.15">
      <c r="A33" s="8" t="s">
        <v>33</v>
      </c>
      <c r="B33" s="29">
        <v>44286</v>
      </c>
      <c r="C33" s="14">
        <v>1436</v>
      </c>
      <c r="D33" t="s">
        <v>57</v>
      </c>
      <c r="E33" t="s">
        <v>897</v>
      </c>
      <c r="F33" s="25" t="s">
        <v>912</v>
      </c>
    </row>
    <row r="34" spans="1:6" ht="14" x14ac:dyDescent="0.15">
      <c r="A34" s="7" t="s">
        <v>33</v>
      </c>
      <c r="B34" s="29">
        <v>44255</v>
      </c>
      <c r="C34" s="14">
        <v>970</v>
      </c>
      <c r="D34" t="s">
        <v>57</v>
      </c>
      <c r="E34" t="s">
        <v>897</v>
      </c>
      <c r="F34" s="25" t="s">
        <v>912</v>
      </c>
    </row>
    <row r="35" spans="1:6" ht="14" x14ac:dyDescent="0.15">
      <c r="A35" s="8" t="s">
        <v>33</v>
      </c>
      <c r="B35" s="29">
        <v>44227</v>
      </c>
      <c r="C35" s="14">
        <v>1207</v>
      </c>
      <c r="D35" t="s">
        <v>57</v>
      </c>
      <c r="E35" t="s">
        <v>897</v>
      </c>
      <c r="F35" s="25" t="s">
        <v>912</v>
      </c>
    </row>
    <row r="36" spans="1:6" ht="14" x14ac:dyDescent="0.15">
      <c r="A36" s="7" t="s">
        <v>22</v>
      </c>
      <c r="B36" s="29">
        <v>43861</v>
      </c>
      <c r="C36" s="14">
        <v>532</v>
      </c>
      <c r="D36" t="s">
        <v>54</v>
      </c>
      <c r="E36" t="s">
        <v>898</v>
      </c>
      <c r="F36" s="25" t="s">
        <v>907</v>
      </c>
    </row>
    <row r="37" spans="1:6" ht="14" x14ac:dyDescent="0.15">
      <c r="A37" s="8" t="s">
        <v>22</v>
      </c>
      <c r="B37" s="29">
        <v>43890</v>
      </c>
      <c r="C37" s="14">
        <v>760</v>
      </c>
      <c r="D37" t="s">
        <v>54</v>
      </c>
      <c r="E37" t="s">
        <v>898</v>
      </c>
      <c r="F37" s="25" t="s">
        <v>907</v>
      </c>
    </row>
    <row r="38" spans="1:6" ht="14" x14ac:dyDescent="0.15">
      <c r="A38" s="7" t="s">
        <v>22</v>
      </c>
      <c r="B38" s="29">
        <v>43921</v>
      </c>
      <c r="C38" s="14">
        <v>682</v>
      </c>
      <c r="D38" t="s">
        <v>54</v>
      </c>
      <c r="E38" t="s">
        <v>898</v>
      </c>
      <c r="F38" s="25" t="s">
        <v>907</v>
      </c>
    </row>
    <row r="39" spans="1:6" ht="14" x14ac:dyDescent="0.15">
      <c r="A39" s="8" t="s">
        <v>22</v>
      </c>
      <c r="B39" s="29">
        <v>43951</v>
      </c>
      <c r="C39" s="14">
        <v>984</v>
      </c>
      <c r="D39" t="s">
        <v>54</v>
      </c>
      <c r="E39" t="s">
        <v>898</v>
      </c>
      <c r="F39" s="25" t="s">
        <v>908</v>
      </c>
    </row>
    <row r="40" spans="1:6" ht="14" x14ac:dyDescent="0.15">
      <c r="A40" s="7" t="s">
        <v>22</v>
      </c>
      <c r="B40" s="29">
        <v>43982</v>
      </c>
      <c r="C40" s="14">
        <v>760</v>
      </c>
      <c r="D40" t="s">
        <v>54</v>
      </c>
      <c r="E40" t="s">
        <v>898</v>
      </c>
      <c r="F40" s="25" t="s">
        <v>908</v>
      </c>
    </row>
    <row r="41" spans="1:6" ht="14" x14ac:dyDescent="0.15">
      <c r="A41" s="8" t="s">
        <v>22</v>
      </c>
      <c r="B41" s="29">
        <v>44012</v>
      </c>
      <c r="C41" s="14">
        <v>681</v>
      </c>
      <c r="D41" t="s">
        <v>54</v>
      </c>
      <c r="E41" t="s">
        <v>898</v>
      </c>
      <c r="F41" s="25" t="s">
        <v>908</v>
      </c>
    </row>
    <row r="42" spans="1:6" ht="14" x14ac:dyDescent="0.15">
      <c r="A42" s="7" t="s">
        <v>22</v>
      </c>
      <c r="B42" s="29">
        <v>44043</v>
      </c>
      <c r="C42" s="14">
        <v>457</v>
      </c>
      <c r="D42" t="s">
        <v>54</v>
      </c>
      <c r="E42" t="s">
        <v>898</v>
      </c>
      <c r="F42" s="25" t="s">
        <v>909</v>
      </c>
    </row>
    <row r="43" spans="1:6" ht="14" x14ac:dyDescent="0.15">
      <c r="A43" s="8" t="s">
        <v>22</v>
      </c>
      <c r="B43" s="29">
        <v>44074</v>
      </c>
      <c r="C43" s="14">
        <v>528</v>
      </c>
      <c r="D43" t="s">
        <v>54</v>
      </c>
      <c r="E43" t="s">
        <v>898</v>
      </c>
      <c r="F43" s="25" t="s">
        <v>909</v>
      </c>
    </row>
    <row r="44" spans="1:6" ht="14" x14ac:dyDescent="0.15">
      <c r="A44" s="7" t="s">
        <v>22</v>
      </c>
      <c r="B44" s="29">
        <v>44104</v>
      </c>
      <c r="C44" s="14">
        <v>377</v>
      </c>
      <c r="D44" t="s">
        <v>54</v>
      </c>
      <c r="E44" t="s">
        <v>898</v>
      </c>
      <c r="F44" s="25" t="s">
        <v>909</v>
      </c>
    </row>
    <row r="45" spans="1:6" ht="14" x14ac:dyDescent="0.15">
      <c r="A45" s="8" t="s">
        <v>22</v>
      </c>
      <c r="B45" s="29">
        <v>44135</v>
      </c>
      <c r="C45" s="14">
        <v>606</v>
      </c>
      <c r="D45" t="s">
        <v>54</v>
      </c>
      <c r="E45" t="s">
        <v>898</v>
      </c>
      <c r="F45" s="25" t="s">
        <v>910</v>
      </c>
    </row>
    <row r="46" spans="1:6" ht="14" x14ac:dyDescent="0.15">
      <c r="A46" s="7" t="s">
        <v>22</v>
      </c>
      <c r="B46" s="29">
        <v>44165</v>
      </c>
      <c r="C46" s="14">
        <v>534</v>
      </c>
      <c r="D46" t="s">
        <v>54</v>
      </c>
      <c r="E46" t="s">
        <v>898</v>
      </c>
      <c r="F46" s="25" t="s">
        <v>910</v>
      </c>
    </row>
    <row r="47" spans="1:6" ht="14" x14ac:dyDescent="0.15">
      <c r="A47" s="8" t="s">
        <v>22</v>
      </c>
      <c r="B47" s="29">
        <v>44196</v>
      </c>
      <c r="C47" s="14">
        <v>681</v>
      </c>
      <c r="D47" t="s">
        <v>54</v>
      </c>
      <c r="E47" t="s">
        <v>898</v>
      </c>
      <c r="F47" s="25" t="s">
        <v>910</v>
      </c>
    </row>
    <row r="48" spans="1:6" ht="14" x14ac:dyDescent="0.15">
      <c r="A48" s="7" t="s">
        <v>22</v>
      </c>
      <c r="B48" s="29">
        <v>44347</v>
      </c>
      <c r="C48" s="14">
        <v>764</v>
      </c>
      <c r="D48" t="s">
        <v>54</v>
      </c>
      <c r="E48" t="s">
        <v>898</v>
      </c>
      <c r="F48" s="25" t="s">
        <v>911</v>
      </c>
    </row>
    <row r="49" spans="1:6" ht="14" x14ac:dyDescent="0.15">
      <c r="A49" s="8" t="s">
        <v>22</v>
      </c>
      <c r="B49" s="29">
        <v>44316</v>
      </c>
      <c r="C49" s="14">
        <v>973</v>
      </c>
      <c r="D49" t="s">
        <v>54</v>
      </c>
      <c r="E49" t="s">
        <v>898</v>
      </c>
      <c r="F49" s="25" t="s">
        <v>911</v>
      </c>
    </row>
    <row r="50" spans="1:6" ht="14" x14ac:dyDescent="0.15">
      <c r="A50" s="7" t="s">
        <v>22</v>
      </c>
      <c r="B50" s="29">
        <v>44286</v>
      </c>
      <c r="C50" s="14">
        <v>688</v>
      </c>
      <c r="D50" t="s">
        <v>54</v>
      </c>
      <c r="E50" t="s">
        <v>898</v>
      </c>
      <c r="F50" s="25" t="s">
        <v>912</v>
      </c>
    </row>
    <row r="51" spans="1:6" ht="14" x14ac:dyDescent="0.15">
      <c r="A51" s="8" t="s">
        <v>22</v>
      </c>
      <c r="B51" s="29">
        <v>44255</v>
      </c>
      <c r="C51" s="14">
        <v>750</v>
      </c>
      <c r="D51" t="s">
        <v>54</v>
      </c>
      <c r="E51" t="s">
        <v>898</v>
      </c>
      <c r="F51" s="25" t="s">
        <v>912</v>
      </c>
    </row>
    <row r="52" spans="1:6" ht="14" x14ac:dyDescent="0.15">
      <c r="A52" s="7" t="s">
        <v>22</v>
      </c>
      <c r="B52" s="29">
        <v>44227</v>
      </c>
      <c r="C52" s="14">
        <v>554</v>
      </c>
      <c r="D52" t="s">
        <v>54</v>
      </c>
      <c r="E52" t="s">
        <v>898</v>
      </c>
      <c r="F52" s="25" t="s">
        <v>912</v>
      </c>
    </row>
    <row r="53" spans="1:6" ht="14" x14ac:dyDescent="0.15">
      <c r="A53" s="8" t="s">
        <v>49</v>
      </c>
      <c r="B53" s="29">
        <v>44012</v>
      </c>
      <c r="C53" s="14">
        <v>1342</v>
      </c>
      <c r="D53" t="s">
        <v>57</v>
      </c>
      <c r="E53" t="s">
        <v>897</v>
      </c>
      <c r="F53" s="25" t="s">
        <v>908</v>
      </c>
    </row>
    <row r="54" spans="1:6" ht="14" x14ac:dyDescent="0.15">
      <c r="A54" s="7" t="s">
        <v>49</v>
      </c>
      <c r="B54" s="29">
        <v>44043</v>
      </c>
      <c r="C54" s="14">
        <v>1526</v>
      </c>
      <c r="D54" t="s">
        <v>57</v>
      </c>
      <c r="E54" t="s">
        <v>897</v>
      </c>
      <c r="F54" s="25" t="s">
        <v>909</v>
      </c>
    </row>
    <row r="55" spans="1:6" ht="14" x14ac:dyDescent="0.15">
      <c r="A55" s="8" t="s">
        <v>49</v>
      </c>
      <c r="B55" s="29">
        <v>44074</v>
      </c>
      <c r="C55" s="14">
        <v>958</v>
      </c>
      <c r="D55" t="s">
        <v>57</v>
      </c>
      <c r="E55" t="s">
        <v>897</v>
      </c>
      <c r="F55" s="25" t="s">
        <v>909</v>
      </c>
    </row>
    <row r="56" spans="1:6" ht="14" x14ac:dyDescent="0.15">
      <c r="A56" s="7" t="s">
        <v>49</v>
      </c>
      <c r="B56" s="29">
        <v>44104</v>
      </c>
      <c r="C56" s="14">
        <v>1340</v>
      </c>
      <c r="D56" t="s">
        <v>57</v>
      </c>
      <c r="E56" t="s">
        <v>897</v>
      </c>
      <c r="F56" s="25" t="s">
        <v>909</v>
      </c>
    </row>
    <row r="57" spans="1:6" ht="14" x14ac:dyDescent="0.15">
      <c r="A57" s="8" t="s">
        <v>49</v>
      </c>
      <c r="B57" s="29">
        <v>44135</v>
      </c>
      <c r="C57" s="14">
        <v>1150</v>
      </c>
      <c r="D57" t="s">
        <v>57</v>
      </c>
      <c r="E57" t="s">
        <v>897</v>
      </c>
      <c r="F57" s="25" t="s">
        <v>910</v>
      </c>
    </row>
    <row r="58" spans="1:6" ht="14" x14ac:dyDescent="0.15">
      <c r="A58" s="7" t="s">
        <v>49</v>
      </c>
      <c r="B58" s="29">
        <v>44165</v>
      </c>
      <c r="C58" s="14">
        <v>1721</v>
      </c>
      <c r="D58" t="s">
        <v>57</v>
      </c>
      <c r="E58" t="s">
        <v>897</v>
      </c>
      <c r="F58" s="25" t="s">
        <v>910</v>
      </c>
    </row>
    <row r="59" spans="1:6" ht="14" x14ac:dyDescent="0.15">
      <c r="A59" s="8" t="s">
        <v>49</v>
      </c>
      <c r="B59" s="29">
        <v>44196</v>
      </c>
      <c r="C59" s="14">
        <v>1342</v>
      </c>
      <c r="D59" t="s">
        <v>57</v>
      </c>
      <c r="E59" t="s">
        <v>897</v>
      </c>
      <c r="F59" s="25" t="s">
        <v>910</v>
      </c>
    </row>
    <row r="60" spans="1:6" ht="14" x14ac:dyDescent="0.15">
      <c r="A60" s="7" t="s">
        <v>49</v>
      </c>
      <c r="B60" s="29">
        <v>44377</v>
      </c>
      <c r="C60" s="14">
        <v>1325</v>
      </c>
      <c r="D60" t="s">
        <v>57</v>
      </c>
      <c r="E60" t="s">
        <v>897</v>
      </c>
      <c r="F60" s="25" t="s">
        <v>911</v>
      </c>
    </row>
    <row r="61" spans="1:6" ht="14" x14ac:dyDescent="0.15">
      <c r="A61" s="8" t="s">
        <v>49</v>
      </c>
      <c r="B61" s="29">
        <v>44347</v>
      </c>
      <c r="C61" s="14">
        <v>2403</v>
      </c>
      <c r="D61" t="s">
        <v>57</v>
      </c>
      <c r="E61" t="s">
        <v>897</v>
      </c>
      <c r="F61" s="25" t="s">
        <v>911</v>
      </c>
    </row>
    <row r="62" spans="1:6" ht="14" x14ac:dyDescent="0.15">
      <c r="A62" s="7" t="s">
        <v>49</v>
      </c>
      <c r="B62" s="29">
        <v>44316</v>
      </c>
      <c r="C62" s="14">
        <v>2089</v>
      </c>
      <c r="D62" t="s">
        <v>57</v>
      </c>
      <c r="E62" t="s">
        <v>897</v>
      </c>
      <c r="F62" s="25" t="s">
        <v>911</v>
      </c>
    </row>
    <row r="63" spans="1:6" ht="14" x14ac:dyDescent="0.15">
      <c r="A63" s="8" t="s">
        <v>49</v>
      </c>
      <c r="B63" s="29">
        <v>44286</v>
      </c>
      <c r="C63" s="14">
        <v>2185</v>
      </c>
      <c r="D63" t="s">
        <v>57</v>
      </c>
      <c r="E63" t="s">
        <v>897</v>
      </c>
      <c r="F63" s="25" t="s">
        <v>912</v>
      </c>
    </row>
    <row r="64" spans="1:6" ht="14" x14ac:dyDescent="0.15">
      <c r="A64" s="7" t="s">
        <v>49</v>
      </c>
      <c r="B64" s="29">
        <v>44255</v>
      </c>
      <c r="C64" s="14">
        <v>1542</v>
      </c>
      <c r="D64" t="s">
        <v>57</v>
      </c>
      <c r="E64" t="s">
        <v>897</v>
      </c>
      <c r="F64" s="25" t="s">
        <v>912</v>
      </c>
    </row>
    <row r="65" spans="1:6" ht="14" x14ac:dyDescent="0.15">
      <c r="A65" s="8" t="s">
        <v>49</v>
      </c>
      <c r="B65" s="29">
        <v>44227</v>
      </c>
      <c r="C65" s="14">
        <v>1804</v>
      </c>
      <c r="D65" t="s">
        <v>57</v>
      </c>
      <c r="E65" t="s">
        <v>897</v>
      </c>
      <c r="F65" s="25" t="s">
        <v>912</v>
      </c>
    </row>
    <row r="66" spans="1:6" ht="14" x14ac:dyDescent="0.15">
      <c r="A66" s="7" t="s">
        <v>35</v>
      </c>
      <c r="B66" s="29">
        <v>43861</v>
      </c>
      <c r="C66" s="14">
        <v>12887</v>
      </c>
      <c r="D66" t="s">
        <v>57</v>
      </c>
      <c r="E66" t="s">
        <v>897</v>
      </c>
      <c r="F66" s="25" t="s">
        <v>907</v>
      </c>
    </row>
    <row r="67" spans="1:6" ht="14" x14ac:dyDescent="0.15">
      <c r="A67" s="8" t="s">
        <v>35</v>
      </c>
      <c r="B67" s="29">
        <v>43890</v>
      </c>
      <c r="C67" s="14">
        <v>18411</v>
      </c>
      <c r="D67" t="s">
        <v>57</v>
      </c>
      <c r="E67" t="s">
        <v>897</v>
      </c>
      <c r="F67" s="25" t="s">
        <v>907</v>
      </c>
    </row>
    <row r="68" spans="1:6" ht="14" x14ac:dyDescent="0.15">
      <c r="A68" s="7" t="s">
        <v>35</v>
      </c>
      <c r="B68" s="29">
        <v>43921</v>
      </c>
      <c r="C68" s="14">
        <v>16571</v>
      </c>
      <c r="D68" t="s">
        <v>57</v>
      </c>
      <c r="E68" t="s">
        <v>897</v>
      </c>
      <c r="F68" s="25" t="s">
        <v>907</v>
      </c>
    </row>
    <row r="69" spans="1:6" ht="14" x14ac:dyDescent="0.15">
      <c r="A69" s="8" t="s">
        <v>35</v>
      </c>
      <c r="B69" s="29">
        <v>43951</v>
      </c>
      <c r="C69" s="14">
        <v>23929</v>
      </c>
      <c r="D69" t="s">
        <v>57</v>
      </c>
      <c r="E69" t="s">
        <v>897</v>
      </c>
      <c r="F69" s="25" t="s">
        <v>908</v>
      </c>
    </row>
    <row r="70" spans="1:6" ht="14" x14ac:dyDescent="0.15">
      <c r="A70" s="7" t="s">
        <v>35</v>
      </c>
      <c r="B70" s="29">
        <v>43982</v>
      </c>
      <c r="C70" s="14">
        <v>18409</v>
      </c>
      <c r="D70" t="s">
        <v>57</v>
      </c>
      <c r="E70" t="s">
        <v>897</v>
      </c>
      <c r="F70" s="25" t="s">
        <v>908</v>
      </c>
    </row>
    <row r="71" spans="1:6" ht="14" x14ac:dyDescent="0.15">
      <c r="A71" s="8" t="s">
        <v>35</v>
      </c>
      <c r="B71" s="29">
        <v>44012</v>
      </c>
      <c r="C71" s="14">
        <v>16572</v>
      </c>
      <c r="D71" t="s">
        <v>57</v>
      </c>
      <c r="E71" t="s">
        <v>897</v>
      </c>
      <c r="F71" s="25" t="s">
        <v>908</v>
      </c>
    </row>
    <row r="72" spans="1:6" ht="14" x14ac:dyDescent="0.15">
      <c r="A72" s="7" t="s">
        <v>35</v>
      </c>
      <c r="B72" s="29">
        <v>44043</v>
      </c>
      <c r="C72" s="14">
        <v>11044</v>
      </c>
      <c r="D72" t="s">
        <v>57</v>
      </c>
      <c r="E72" t="s">
        <v>897</v>
      </c>
      <c r="F72" s="25" t="s">
        <v>909</v>
      </c>
    </row>
    <row r="73" spans="1:6" ht="14" x14ac:dyDescent="0.15">
      <c r="A73" s="8" t="s">
        <v>35</v>
      </c>
      <c r="B73" s="29">
        <v>44074</v>
      </c>
      <c r="C73" s="14">
        <v>12885</v>
      </c>
      <c r="D73" t="s">
        <v>57</v>
      </c>
      <c r="E73" t="s">
        <v>897</v>
      </c>
      <c r="F73" s="25" t="s">
        <v>909</v>
      </c>
    </row>
    <row r="74" spans="1:6" ht="14" x14ac:dyDescent="0.15">
      <c r="A74" s="7" t="s">
        <v>35</v>
      </c>
      <c r="B74" s="29">
        <v>44104</v>
      </c>
      <c r="C74" s="14">
        <v>9208</v>
      </c>
      <c r="D74" t="s">
        <v>57</v>
      </c>
      <c r="E74" t="s">
        <v>897</v>
      </c>
      <c r="F74" s="25" t="s">
        <v>909</v>
      </c>
    </row>
    <row r="75" spans="1:6" ht="14" x14ac:dyDescent="0.15">
      <c r="A75" s="8" t="s">
        <v>35</v>
      </c>
      <c r="B75" s="29">
        <v>44135</v>
      </c>
      <c r="C75" s="14">
        <v>14725</v>
      </c>
      <c r="D75" t="s">
        <v>57</v>
      </c>
      <c r="E75" t="s">
        <v>897</v>
      </c>
      <c r="F75" s="25" t="s">
        <v>910</v>
      </c>
    </row>
    <row r="76" spans="1:6" ht="14" x14ac:dyDescent="0.15">
      <c r="A76" s="7" t="s">
        <v>35</v>
      </c>
      <c r="B76" s="29">
        <v>44165</v>
      </c>
      <c r="C76" s="14">
        <v>12888</v>
      </c>
      <c r="D76" t="s">
        <v>57</v>
      </c>
      <c r="E76" t="s">
        <v>897</v>
      </c>
      <c r="F76" s="25" t="s">
        <v>910</v>
      </c>
    </row>
    <row r="77" spans="1:6" ht="14" x14ac:dyDescent="0.15">
      <c r="A77" s="8" t="s">
        <v>35</v>
      </c>
      <c r="B77" s="29">
        <v>44196</v>
      </c>
      <c r="C77" s="14">
        <v>16571</v>
      </c>
      <c r="D77" t="s">
        <v>57</v>
      </c>
      <c r="E77" t="s">
        <v>897</v>
      </c>
      <c r="F77" s="25" t="s">
        <v>910</v>
      </c>
    </row>
    <row r="78" spans="1:6" ht="14" x14ac:dyDescent="0.15">
      <c r="A78" s="7" t="s">
        <v>35</v>
      </c>
      <c r="B78" s="29">
        <v>44377</v>
      </c>
      <c r="C78" s="14">
        <v>17235</v>
      </c>
      <c r="D78" t="s">
        <v>57</v>
      </c>
      <c r="E78" t="s">
        <v>897</v>
      </c>
      <c r="F78" s="25" t="s">
        <v>911</v>
      </c>
    </row>
    <row r="79" spans="1:6" ht="14" x14ac:dyDescent="0.15">
      <c r="A79" s="8" t="s">
        <v>35</v>
      </c>
      <c r="B79" s="29">
        <v>44347</v>
      </c>
      <c r="C79" s="14">
        <v>19146</v>
      </c>
      <c r="D79" t="s">
        <v>57</v>
      </c>
      <c r="E79" t="s">
        <v>897</v>
      </c>
      <c r="F79" s="25" t="s">
        <v>911</v>
      </c>
    </row>
    <row r="80" spans="1:6" ht="14" x14ac:dyDescent="0.15">
      <c r="A80" s="7" t="s">
        <v>35</v>
      </c>
      <c r="B80" s="29">
        <v>44316</v>
      </c>
      <c r="C80" s="14">
        <v>23690</v>
      </c>
      <c r="D80" t="s">
        <v>57</v>
      </c>
      <c r="E80" t="s">
        <v>897</v>
      </c>
      <c r="F80" s="25" t="s">
        <v>911</v>
      </c>
    </row>
    <row r="81" spans="1:6" ht="14" x14ac:dyDescent="0.15">
      <c r="A81" s="8" t="s">
        <v>35</v>
      </c>
      <c r="B81" s="29">
        <v>44286</v>
      </c>
      <c r="C81" s="14">
        <v>17229</v>
      </c>
      <c r="D81" t="s">
        <v>57</v>
      </c>
      <c r="E81" t="s">
        <v>897</v>
      </c>
      <c r="F81" s="25" t="s">
        <v>912</v>
      </c>
    </row>
    <row r="82" spans="1:6" ht="14" x14ac:dyDescent="0.15">
      <c r="A82" s="7" t="s">
        <v>35</v>
      </c>
      <c r="B82" s="29">
        <v>44255</v>
      </c>
      <c r="C82" s="14">
        <v>19330</v>
      </c>
      <c r="D82" t="s">
        <v>57</v>
      </c>
      <c r="E82" t="s">
        <v>897</v>
      </c>
      <c r="F82" s="25" t="s">
        <v>912</v>
      </c>
    </row>
    <row r="83" spans="1:6" ht="14" x14ac:dyDescent="0.15">
      <c r="A83" s="8" t="s">
        <v>35</v>
      </c>
      <c r="B83" s="29">
        <v>44227</v>
      </c>
      <c r="C83" s="14">
        <v>12826</v>
      </c>
      <c r="D83" t="s">
        <v>57</v>
      </c>
      <c r="E83" t="s">
        <v>897</v>
      </c>
      <c r="F83" s="25" t="s">
        <v>912</v>
      </c>
    </row>
    <row r="84" spans="1:6" ht="14" x14ac:dyDescent="0.15">
      <c r="A84" s="7" t="s">
        <v>44</v>
      </c>
      <c r="B84" s="29">
        <v>44104</v>
      </c>
      <c r="C84" s="14">
        <v>1249</v>
      </c>
      <c r="D84" t="s">
        <v>55</v>
      </c>
      <c r="E84" t="s">
        <v>900</v>
      </c>
      <c r="F84" s="25" t="s">
        <v>909</v>
      </c>
    </row>
    <row r="85" spans="1:6" ht="14" x14ac:dyDescent="0.15">
      <c r="A85" s="8" t="s">
        <v>44</v>
      </c>
      <c r="B85" s="29">
        <v>44135</v>
      </c>
      <c r="C85" s="14">
        <v>913</v>
      </c>
      <c r="D85" t="s">
        <v>55</v>
      </c>
      <c r="E85" t="s">
        <v>900</v>
      </c>
      <c r="F85" s="25" t="s">
        <v>910</v>
      </c>
    </row>
    <row r="86" spans="1:6" ht="14" x14ac:dyDescent="0.15">
      <c r="A86" s="7" t="s">
        <v>44</v>
      </c>
      <c r="B86" s="29">
        <v>44165</v>
      </c>
      <c r="C86" s="14">
        <v>1574</v>
      </c>
      <c r="D86" t="s">
        <v>55</v>
      </c>
      <c r="E86" t="s">
        <v>900</v>
      </c>
      <c r="F86" s="25" t="s">
        <v>910</v>
      </c>
    </row>
    <row r="87" spans="1:6" ht="14" x14ac:dyDescent="0.15">
      <c r="A87" s="8" t="s">
        <v>44</v>
      </c>
      <c r="B87" s="29">
        <v>44196</v>
      </c>
      <c r="C87" s="14">
        <v>1082</v>
      </c>
      <c r="D87" t="s">
        <v>55</v>
      </c>
      <c r="E87" t="s">
        <v>900</v>
      </c>
      <c r="F87" s="25" t="s">
        <v>910</v>
      </c>
    </row>
    <row r="88" spans="1:6" ht="14" x14ac:dyDescent="0.15">
      <c r="A88" s="7" t="s">
        <v>44</v>
      </c>
      <c r="B88" s="29">
        <v>44286</v>
      </c>
      <c r="C88" s="14">
        <v>1945</v>
      </c>
      <c r="D88" t="s">
        <v>55</v>
      </c>
      <c r="E88" t="s">
        <v>900</v>
      </c>
      <c r="F88" s="25" t="s">
        <v>912</v>
      </c>
    </row>
    <row r="89" spans="1:6" ht="14" x14ac:dyDescent="0.15">
      <c r="A89" s="8" t="s">
        <v>44</v>
      </c>
      <c r="B89" s="29">
        <v>44255</v>
      </c>
      <c r="C89" s="14">
        <v>1296</v>
      </c>
      <c r="D89" t="s">
        <v>55</v>
      </c>
      <c r="E89" t="s">
        <v>900</v>
      </c>
      <c r="F89" s="25" t="s">
        <v>912</v>
      </c>
    </row>
    <row r="90" spans="1:6" ht="14" x14ac:dyDescent="0.15">
      <c r="A90" s="7" t="s">
        <v>44</v>
      </c>
      <c r="B90" s="29">
        <v>44227</v>
      </c>
      <c r="C90" s="14">
        <v>1568</v>
      </c>
      <c r="D90" t="s">
        <v>55</v>
      </c>
      <c r="E90" t="s">
        <v>900</v>
      </c>
      <c r="F90" s="25" t="s">
        <v>912</v>
      </c>
    </row>
    <row r="91" spans="1:6" ht="14" x14ac:dyDescent="0.15">
      <c r="A91" s="8" t="s">
        <v>28</v>
      </c>
      <c r="B91" s="29">
        <v>43861</v>
      </c>
      <c r="C91" s="14">
        <v>756</v>
      </c>
      <c r="D91" t="s">
        <v>55</v>
      </c>
      <c r="E91" t="s">
        <v>900</v>
      </c>
      <c r="F91" s="25" t="s">
        <v>907</v>
      </c>
    </row>
    <row r="92" spans="1:6" ht="14" x14ac:dyDescent="0.15">
      <c r="A92" s="7" t="s">
        <v>28</v>
      </c>
      <c r="B92" s="29">
        <v>43890</v>
      </c>
      <c r="C92" s="14">
        <v>954</v>
      </c>
      <c r="D92" t="s">
        <v>55</v>
      </c>
      <c r="E92" t="s">
        <v>900</v>
      </c>
      <c r="F92" s="25" t="s">
        <v>907</v>
      </c>
    </row>
    <row r="93" spans="1:6" ht="14" x14ac:dyDescent="0.15">
      <c r="A93" s="8" t="s">
        <v>28</v>
      </c>
      <c r="B93" s="29">
        <v>43921</v>
      </c>
      <c r="C93" s="14">
        <v>955</v>
      </c>
      <c r="D93" t="s">
        <v>55</v>
      </c>
      <c r="E93" t="s">
        <v>900</v>
      </c>
      <c r="F93" s="25" t="s">
        <v>907</v>
      </c>
    </row>
    <row r="94" spans="1:6" ht="14" x14ac:dyDescent="0.15">
      <c r="A94" s="7" t="s">
        <v>28</v>
      </c>
      <c r="B94" s="29">
        <v>43951</v>
      </c>
      <c r="C94" s="14">
        <v>1261</v>
      </c>
      <c r="D94" t="s">
        <v>55</v>
      </c>
      <c r="E94" t="s">
        <v>900</v>
      </c>
      <c r="F94" s="25" t="s">
        <v>908</v>
      </c>
    </row>
    <row r="95" spans="1:6" ht="14" x14ac:dyDescent="0.15">
      <c r="A95" s="8" t="s">
        <v>28</v>
      </c>
      <c r="B95" s="29">
        <v>43982</v>
      </c>
      <c r="C95" s="14">
        <v>1058</v>
      </c>
      <c r="D95" t="s">
        <v>55</v>
      </c>
      <c r="E95" t="s">
        <v>900</v>
      </c>
      <c r="F95" s="25" t="s">
        <v>908</v>
      </c>
    </row>
    <row r="96" spans="1:6" ht="14" x14ac:dyDescent="0.15">
      <c r="A96" s="7" t="s">
        <v>28</v>
      </c>
      <c r="B96" s="29">
        <v>44012</v>
      </c>
      <c r="C96" s="14">
        <v>855</v>
      </c>
      <c r="D96" t="s">
        <v>55</v>
      </c>
      <c r="E96" t="s">
        <v>900</v>
      </c>
      <c r="F96" s="25" t="s">
        <v>908</v>
      </c>
    </row>
    <row r="97" spans="1:6" ht="14" x14ac:dyDescent="0.15">
      <c r="A97" s="8" t="s">
        <v>28</v>
      </c>
      <c r="B97" s="29">
        <v>44043</v>
      </c>
      <c r="C97" s="14">
        <v>654</v>
      </c>
      <c r="D97" t="s">
        <v>55</v>
      </c>
      <c r="E97" t="s">
        <v>900</v>
      </c>
      <c r="F97" s="25" t="s">
        <v>909</v>
      </c>
    </row>
    <row r="98" spans="1:6" ht="14" x14ac:dyDescent="0.15">
      <c r="A98" s="7" t="s">
        <v>28</v>
      </c>
      <c r="B98" s="29">
        <v>44074</v>
      </c>
      <c r="C98" s="14">
        <v>656</v>
      </c>
      <c r="D98" t="s">
        <v>55</v>
      </c>
      <c r="E98" t="s">
        <v>900</v>
      </c>
      <c r="F98" s="25" t="s">
        <v>909</v>
      </c>
    </row>
    <row r="99" spans="1:6" ht="14" x14ac:dyDescent="0.15">
      <c r="A99" s="8" t="s">
        <v>28</v>
      </c>
      <c r="B99" s="29">
        <v>44104</v>
      </c>
      <c r="C99" s="14">
        <v>554</v>
      </c>
      <c r="D99" t="s">
        <v>55</v>
      </c>
      <c r="E99" t="s">
        <v>900</v>
      </c>
      <c r="F99" s="25" t="s">
        <v>909</v>
      </c>
    </row>
    <row r="100" spans="1:6" ht="14" x14ac:dyDescent="0.15">
      <c r="A100" s="7" t="s">
        <v>28</v>
      </c>
      <c r="B100" s="29">
        <v>44135</v>
      </c>
      <c r="C100" s="14">
        <v>760</v>
      </c>
      <c r="D100" t="s">
        <v>55</v>
      </c>
      <c r="E100" t="s">
        <v>900</v>
      </c>
      <c r="F100" s="25" t="s">
        <v>910</v>
      </c>
    </row>
    <row r="101" spans="1:6" ht="14" x14ac:dyDescent="0.15">
      <c r="A101" s="8" t="s">
        <v>28</v>
      </c>
      <c r="B101" s="29">
        <v>44165</v>
      </c>
      <c r="C101" s="14">
        <v>759</v>
      </c>
      <c r="D101" t="s">
        <v>55</v>
      </c>
      <c r="E101" t="s">
        <v>900</v>
      </c>
      <c r="F101" s="25" t="s">
        <v>910</v>
      </c>
    </row>
    <row r="102" spans="1:6" ht="14" x14ac:dyDescent="0.15">
      <c r="A102" s="7" t="s">
        <v>28</v>
      </c>
      <c r="B102" s="29">
        <v>44196</v>
      </c>
      <c r="C102" s="14">
        <v>857</v>
      </c>
      <c r="D102" t="s">
        <v>55</v>
      </c>
      <c r="E102" t="s">
        <v>900</v>
      </c>
      <c r="F102" s="25" t="s">
        <v>910</v>
      </c>
    </row>
    <row r="103" spans="1:6" ht="14" x14ac:dyDescent="0.15">
      <c r="A103" s="8" t="s">
        <v>28</v>
      </c>
      <c r="B103" s="29">
        <v>44377</v>
      </c>
      <c r="C103" s="14">
        <v>865</v>
      </c>
      <c r="D103" t="s">
        <v>55</v>
      </c>
      <c r="E103" t="s">
        <v>900</v>
      </c>
      <c r="F103" s="25" t="s">
        <v>911</v>
      </c>
    </row>
    <row r="104" spans="1:6" ht="14" x14ac:dyDescent="0.15">
      <c r="A104" s="7" t="s">
        <v>28</v>
      </c>
      <c r="B104" s="29">
        <v>44347</v>
      </c>
      <c r="C104" s="14">
        <v>1078</v>
      </c>
      <c r="D104" t="s">
        <v>55</v>
      </c>
      <c r="E104" t="s">
        <v>900</v>
      </c>
      <c r="F104" s="25" t="s">
        <v>911</v>
      </c>
    </row>
    <row r="105" spans="1:6" ht="14" x14ac:dyDescent="0.15">
      <c r="A105" s="8" t="s">
        <v>28</v>
      </c>
      <c r="B105" s="29">
        <v>44316</v>
      </c>
      <c r="C105" s="14">
        <v>1305</v>
      </c>
      <c r="D105" t="s">
        <v>55</v>
      </c>
      <c r="E105" t="s">
        <v>900</v>
      </c>
      <c r="F105" s="25" t="s">
        <v>911</v>
      </c>
    </row>
    <row r="106" spans="1:6" ht="14" x14ac:dyDescent="0.15">
      <c r="A106" s="7" t="s">
        <v>28</v>
      </c>
      <c r="B106" s="29">
        <v>44286</v>
      </c>
      <c r="C106" s="14">
        <v>950</v>
      </c>
      <c r="D106" t="s">
        <v>55</v>
      </c>
      <c r="E106" t="s">
        <v>900</v>
      </c>
      <c r="F106" s="25" t="s">
        <v>912</v>
      </c>
    </row>
    <row r="107" spans="1:6" ht="14" x14ac:dyDescent="0.15">
      <c r="A107" s="8" t="s">
        <v>28</v>
      </c>
      <c r="B107" s="29">
        <v>44255</v>
      </c>
      <c r="C107" s="14">
        <v>968</v>
      </c>
      <c r="D107" t="s">
        <v>55</v>
      </c>
      <c r="E107" t="s">
        <v>900</v>
      </c>
      <c r="F107" s="25" t="s">
        <v>912</v>
      </c>
    </row>
    <row r="108" spans="1:6" ht="14" x14ac:dyDescent="0.15">
      <c r="A108" s="7" t="s">
        <v>28</v>
      </c>
      <c r="B108" s="29">
        <v>44227</v>
      </c>
      <c r="C108" s="14">
        <v>749</v>
      </c>
      <c r="D108" t="s">
        <v>55</v>
      </c>
      <c r="E108" t="s">
        <v>900</v>
      </c>
      <c r="F108" s="25" t="s">
        <v>912</v>
      </c>
    </row>
    <row r="109" spans="1:6" ht="14" x14ac:dyDescent="0.15">
      <c r="A109" s="8" t="s">
        <v>30</v>
      </c>
      <c r="B109" s="29">
        <v>43861</v>
      </c>
      <c r="C109" s="14">
        <v>945</v>
      </c>
      <c r="D109" t="s">
        <v>56</v>
      </c>
      <c r="E109" t="s">
        <v>901</v>
      </c>
      <c r="F109" s="25" t="s">
        <v>907</v>
      </c>
    </row>
    <row r="110" spans="1:6" ht="14" x14ac:dyDescent="0.15">
      <c r="A110" s="7" t="s">
        <v>30</v>
      </c>
      <c r="B110" s="29">
        <v>43890</v>
      </c>
      <c r="C110" s="14">
        <v>941</v>
      </c>
      <c r="D110" t="s">
        <v>56</v>
      </c>
      <c r="E110" t="s">
        <v>901</v>
      </c>
      <c r="F110" s="25" t="s">
        <v>907</v>
      </c>
    </row>
    <row r="111" spans="1:6" ht="14" x14ac:dyDescent="0.15">
      <c r="A111" s="8" t="s">
        <v>30</v>
      </c>
      <c r="B111" s="29">
        <v>43921</v>
      </c>
      <c r="C111" s="14">
        <v>1164</v>
      </c>
      <c r="D111" t="s">
        <v>56</v>
      </c>
      <c r="E111" t="s">
        <v>901</v>
      </c>
      <c r="F111" s="25" t="s">
        <v>907</v>
      </c>
    </row>
    <row r="112" spans="1:6" ht="14" x14ac:dyDescent="0.15">
      <c r="A112" s="7" t="s">
        <v>30</v>
      </c>
      <c r="B112" s="29">
        <v>43951</v>
      </c>
      <c r="C112" s="14">
        <v>1276</v>
      </c>
      <c r="D112" t="s">
        <v>56</v>
      </c>
      <c r="E112" t="s">
        <v>901</v>
      </c>
      <c r="F112" s="25" t="s">
        <v>908</v>
      </c>
    </row>
    <row r="113" spans="1:6" ht="14" x14ac:dyDescent="0.15">
      <c r="A113" s="8" t="s">
        <v>30</v>
      </c>
      <c r="B113" s="29">
        <v>43982</v>
      </c>
      <c r="C113" s="14">
        <v>1275</v>
      </c>
      <c r="D113" t="s">
        <v>56</v>
      </c>
      <c r="E113" t="s">
        <v>901</v>
      </c>
      <c r="F113" s="25" t="s">
        <v>908</v>
      </c>
    </row>
    <row r="114" spans="1:6" ht="14" x14ac:dyDescent="0.15">
      <c r="A114" s="7" t="s">
        <v>30</v>
      </c>
      <c r="B114" s="29">
        <v>44012</v>
      </c>
      <c r="C114" s="14">
        <v>834</v>
      </c>
      <c r="D114" t="s">
        <v>56</v>
      </c>
      <c r="E114" t="s">
        <v>901</v>
      </c>
      <c r="F114" s="25" t="s">
        <v>908</v>
      </c>
    </row>
    <row r="115" spans="1:6" ht="14" x14ac:dyDescent="0.15">
      <c r="A115" s="8" t="s">
        <v>30</v>
      </c>
      <c r="B115" s="29">
        <v>44043</v>
      </c>
      <c r="C115" s="14">
        <v>833</v>
      </c>
      <c r="D115" t="s">
        <v>56</v>
      </c>
      <c r="E115" t="s">
        <v>901</v>
      </c>
      <c r="F115" s="25" t="s">
        <v>909</v>
      </c>
    </row>
    <row r="116" spans="1:6" ht="14" x14ac:dyDescent="0.15">
      <c r="A116" s="7" t="s">
        <v>30</v>
      </c>
      <c r="B116" s="29">
        <v>44074</v>
      </c>
      <c r="C116" s="14">
        <v>610</v>
      </c>
      <c r="D116" t="s">
        <v>56</v>
      </c>
      <c r="E116" t="s">
        <v>901</v>
      </c>
      <c r="F116" s="25" t="s">
        <v>909</v>
      </c>
    </row>
    <row r="117" spans="1:6" ht="14" x14ac:dyDescent="0.15">
      <c r="A117" s="8" t="s">
        <v>30</v>
      </c>
      <c r="B117" s="29">
        <v>44104</v>
      </c>
      <c r="C117" s="14">
        <v>722</v>
      </c>
      <c r="D117" t="s">
        <v>56</v>
      </c>
      <c r="E117" t="s">
        <v>901</v>
      </c>
      <c r="F117" s="25" t="s">
        <v>909</v>
      </c>
    </row>
    <row r="118" spans="1:6" ht="14" x14ac:dyDescent="0.15">
      <c r="A118" s="9" t="s">
        <v>30</v>
      </c>
      <c r="B118" s="29">
        <v>44135</v>
      </c>
      <c r="C118" s="14">
        <v>722</v>
      </c>
      <c r="D118" t="s">
        <v>56</v>
      </c>
      <c r="E118" t="s">
        <v>901</v>
      </c>
      <c r="F118" s="25" t="s">
        <v>910</v>
      </c>
    </row>
    <row r="119" spans="1:6" ht="14" x14ac:dyDescent="0.15">
      <c r="A119" s="10" t="s">
        <v>30</v>
      </c>
      <c r="B119" s="29">
        <v>44165</v>
      </c>
      <c r="C119" s="14">
        <v>939</v>
      </c>
      <c r="D119" t="s">
        <v>56</v>
      </c>
      <c r="E119" t="s">
        <v>901</v>
      </c>
      <c r="F119" s="25" t="s">
        <v>910</v>
      </c>
    </row>
    <row r="120" spans="1:6" ht="14" x14ac:dyDescent="0.15">
      <c r="A120" s="9" t="s">
        <v>30</v>
      </c>
      <c r="B120" s="29">
        <v>44196</v>
      </c>
      <c r="C120" s="14">
        <v>829</v>
      </c>
      <c r="D120" t="s">
        <v>56</v>
      </c>
      <c r="E120" t="s">
        <v>901</v>
      </c>
      <c r="F120" s="25" t="s">
        <v>910</v>
      </c>
    </row>
    <row r="121" spans="1:6" ht="14" x14ac:dyDescent="0.15">
      <c r="A121" s="10" t="s">
        <v>30</v>
      </c>
      <c r="B121" s="29">
        <v>44377</v>
      </c>
      <c r="C121" s="14">
        <v>848</v>
      </c>
      <c r="D121" t="s">
        <v>56</v>
      </c>
      <c r="E121" t="s">
        <v>901</v>
      </c>
      <c r="F121" s="25" t="s">
        <v>911</v>
      </c>
    </row>
    <row r="122" spans="1:6" ht="14" x14ac:dyDescent="0.15">
      <c r="A122" s="9" t="s">
        <v>30</v>
      </c>
      <c r="B122" s="29">
        <v>44347</v>
      </c>
      <c r="C122" s="14">
        <v>1326</v>
      </c>
      <c r="D122" t="s">
        <v>56</v>
      </c>
      <c r="E122" t="s">
        <v>901</v>
      </c>
      <c r="F122" s="25" t="s">
        <v>911</v>
      </c>
    </row>
    <row r="123" spans="1:6" ht="14" x14ac:dyDescent="0.15">
      <c r="A123" s="10" t="s">
        <v>30</v>
      </c>
      <c r="B123" s="29">
        <v>44316</v>
      </c>
      <c r="C123" s="14">
        <v>1309</v>
      </c>
      <c r="D123" t="s">
        <v>56</v>
      </c>
      <c r="E123" t="s">
        <v>901</v>
      </c>
      <c r="F123" s="25" t="s">
        <v>911</v>
      </c>
    </row>
    <row r="124" spans="1:6" ht="14" x14ac:dyDescent="0.15">
      <c r="A124" s="9" t="s">
        <v>30</v>
      </c>
      <c r="B124" s="29">
        <v>44286</v>
      </c>
      <c r="C124" s="14">
        <v>1173</v>
      </c>
      <c r="D124" t="s">
        <v>56</v>
      </c>
      <c r="E124" t="s">
        <v>901</v>
      </c>
      <c r="F124" s="25" t="s">
        <v>912</v>
      </c>
    </row>
    <row r="125" spans="1:6" ht="14" x14ac:dyDescent="0.15">
      <c r="A125" s="10" t="s">
        <v>30</v>
      </c>
      <c r="B125" s="29">
        <v>44255</v>
      </c>
      <c r="C125" s="14">
        <v>935</v>
      </c>
      <c r="D125" t="s">
        <v>56</v>
      </c>
      <c r="E125" t="s">
        <v>901</v>
      </c>
      <c r="F125" s="25" t="s">
        <v>912</v>
      </c>
    </row>
    <row r="126" spans="1:6" ht="14" x14ac:dyDescent="0.15">
      <c r="A126" s="9" t="s">
        <v>30</v>
      </c>
      <c r="B126" s="29">
        <v>44227</v>
      </c>
      <c r="C126" s="14">
        <v>973</v>
      </c>
      <c r="D126" t="s">
        <v>56</v>
      </c>
      <c r="E126" t="s">
        <v>901</v>
      </c>
      <c r="F126" s="25" t="s">
        <v>912</v>
      </c>
    </row>
    <row r="127" spans="1:6" ht="14" x14ac:dyDescent="0.15">
      <c r="A127" s="10" t="s">
        <v>6</v>
      </c>
      <c r="B127" s="29">
        <v>43861</v>
      </c>
      <c r="C127" s="14">
        <v>188</v>
      </c>
      <c r="D127" t="s">
        <v>55</v>
      </c>
      <c r="E127" t="s">
        <v>900</v>
      </c>
      <c r="F127" s="25" t="s">
        <v>907</v>
      </c>
    </row>
    <row r="128" spans="1:6" ht="14" x14ac:dyDescent="0.15">
      <c r="A128" s="9" t="s">
        <v>6</v>
      </c>
      <c r="B128" s="29">
        <v>43890</v>
      </c>
      <c r="C128" s="14">
        <v>168</v>
      </c>
      <c r="D128" t="s">
        <v>55</v>
      </c>
      <c r="E128" t="s">
        <v>900</v>
      </c>
      <c r="F128" s="25" t="s">
        <v>907</v>
      </c>
    </row>
    <row r="129" spans="1:6" ht="14" x14ac:dyDescent="0.15">
      <c r="A129" s="10" t="s">
        <v>6</v>
      </c>
      <c r="B129" s="29">
        <v>43921</v>
      </c>
      <c r="C129" s="14">
        <v>226</v>
      </c>
      <c r="D129" t="s">
        <v>55</v>
      </c>
      <c r="E129" t="s">
        <v>900</v>
      </c>
      <c r="F129" s="25" t="s">
        <v>907</v>
      </c>
    </row>
    <row r="130" spans="1:6" ht="14" x14ac:dyDescent="0.15">
      <c r="A130" s="9" t="s">
        <v>6</v>
      </c>
      <c r="B130" s="29">
        <v>43951</v>
      </c>
      <c r="C130" s="14">
        <v>223</v>
      </c>
      <c r="D130" t="s">
        <v>55</v>
      </c>
      <c r="E130" t="s">
        <v>900</v>
      </c>
      <c r="F130" s="25" t="s">
        <v>908</v>
      </c>
    </row>
    <row r="131" spans="1:6" ht="14" x14ac:dyDescent="0.15">
      <c r="A131" s="10" t="s">
        <v>6</v>
      </c>
      <c r="B131" s="29">
        <v>43982</v>
      </c>
      <c r="C131" s="14">
        <v>247</v>
      </c>
      <c r="D131" t="s">
        <v>55</v>
      </c>
      <c r="E131" t="s">
        <v>900</v>
      </c>
      <c r="F131" s="25" t="s">
        <v>908</v>
      </c>
    </row>
    <row r="132" spans="1:6" ht="14" x14ac:dyDescent="0.15">
      <c r="A132" s="9" t="s">
        <v>6</v>
      </c>
      <c r="B132" s="29">
        <v>44012</v>
      </c>
      <c r="C132" s="14">
        <v>142</v>
      </c>
      <c r="D132" t="s">
        <v>55</v>
      </c>
      <c r="E132" t="s">
        <v>900</v>
      </c>
      <c r="F132" s="25" t="s">
        <v>908</v>
      </c>
    </row>
    <row r="133" spans="1:6" ht="14" x14ac:dyDescent="0.15">
      <c r="A133" s="10" t="s">
        <v>6</v>
      </c>
      <c r="B133" s="29">
        <v>44043</v>
      </c>
      <c r="C133" s="14">
        <v>163</v>
      </c>
      <c r="D133" t="s">
        <v>55</v>
      </c>
      <c r="E133" t="s">
        <v>900</v>
      </c>
      <c r="F133" s="25" t="s">
        <v>909</v>
      </c>
    </row>
    <row r="134" spans="1:6" ht="14" x14ac:dyDescent="0.15">
      <c r="A134" s="9" t="s">
        <v>6</v>
      </c>
      <c r="B134" s="29">
        <v>44074</v>
      </c>
      <c r="C134" s="14">
        <v>101</v>
      </c>
      <c r="D134" t="s">
        <v>55</v>
      </c>
      <c r="E134" t="s">
        <v>900</v>
      </c>
      <c r="F134" s="25" t="s">
        <v>909</v>
      </c>
    </row>
    <row r="135" spans="1:6" ht="14" x14ac:dyDescent="0.15">
      <c r="A135" s="10" t="s">
        <v>6</v>
      </c>
      <c r="B135" s="29">
        <v>44104</v>
      </c>
      <c r="C135" s="14">
        <v>142</v>
      </c>
      <c r="D135" t="s">
        <v>55</v>
      </c>
      <c r="E135" t="s">
        <v>900</v>
      </c>
      <c r="F135" s="25" t="s">
        <v>909</v>
      </c>
    </row>
    <row r="136" spans="1:6" ht="14" x14ac:dyDescent="0.15">
      <c r="A136" s="9" t="s">
        <v>6</v>
      </c>
      <c r="B136" s="29">
        <v>44135</v>
      </c>
      <c r="C136" s="14">
        <v>123</v>
      </c>
      <c r="D136" t="s">
        <v>55</v>
      </c>
      <c r="E136" t="s">
        <v>900</v>
      </c>
      <c r="F136" s="25" t="s">
        <v>910</v>
      </c>
    </row>
    <row r="137" spans="1:6" ht="14" x14ac:dyDescent="0.15">
      <c r="A137" s="10" t="s">
        <v>6</v>
      </c>
      <c r="B137" s="29">
        <v>44165</v>
      </c>
      <c r="C137" s="14">
        <v>183</v>
      </c>
      <c r="D137" t="s">
        <v>55</v>
      </c>
      <c r="E137" t="s">
        <v>900</v>
      </c>
      <c r="F137" s="25" t="s">
        <v>910</v>
      </c>
    </row>
    <row r="138" spans="1:6" ht="14" x14ac:dyDescent="0.15">
      <c r="A138" s="9" t="s">
        <v>6</v>
      </c>
      <c r="B138" s="29">
        <v>44196</v>
      </c>
      <c r="C138" s="14">
        <v>144</v>
      </c>
      <c r="D138" t="s">
        <v>55</v>
      </c>
      <c r="E138" t="s">
        <v>900</v>
      </c>
      <c r="F138" s="25" t="s">
        <v>910</v>
      </c>
    </row>
    <row r="139" spans="1:6" ht="14" x14ac:dyDescent="0.15">
      <c r="A139" s="10" t="s">
        <v>6</v>
      </c>
      <c r="B139" s="29">
        <v>44377</v>
      </c>
      <c r="C139" s="14">
        <v>145</v>
      </c>
      <c r="D139" t="s">
        <v>55</v>
      </c>
      <c r="E139" t="s">
        <v>900</v>
      </c>
      <c r="F139" s="25" t="s">
        <v>911</v>
      </c>
    </row>
    <row r="140" spans="1:6" ht="14" x14ac:dyDescent="0.15">
      <c r="A140" s="7" t="s">
        <v>6</v>
      </c>
      <c r="B140" s="29">
        <v>44347</v>
      </c>
      <c r="C140" s="14">
        <v>244</v>
      </c>
      <c r="D140" t="s">
        <v>55</v>
      </c>
      <c r="E140" t="s">
        <v>900</v>
      </c>
      <c r="F140" s="25" t="s">
        <v>911</v>
      </c>
    </row>
    <row r="141" spans="1:6" ht="14" x14ac:dyDescent="0.15">
      <c r="A141" s="8" t="s">
        <v>6</v>
      </c>
      <c r="B141" s="29">
        <v>44316</v>
      </c>
      <c r="C141" s="14">
        <v>226</v>
      </c>
      <c r="D141" t="s">
        <v>55</v>
      </c>
      <c r="E141" t="s">
        <v>900</v>
      </c>
      <c r="F141" s="25" t="s">
        <v>911</v>
      </c>
    </row>
    <row r="142" spans="1:6" ht="14" x14ac:dyDescent="0.15">
      <c r="A142" s="7" t="s">
        <v>6</v>
      </c>
      <c r="B142" s="29">
        <v>44286</v>
      </c>
      <c r="C142" s="14">
        <v>227</v>
      </c>
      <c r="D142" t="s">
        <v>55</v>
      </c>
      <c r="E142" t="s">
        <v>900</v>
      </c>
      <c r="F142" s="25" t="s">
        <v>912</v>
      </c>
    </row>
    <row r="143" spans="1:6" ht="14" x14ac:dyDescent="0.15">
      <c r="A143" s="8" t="s">
        <v>6</v>
      </c>
      <c r="B143" s="29">
        <v>44255</v>
      </c>
      <c r="C143" s="14">
        <v>172</v>
      </c>
      <c r="D143" t="s">
        <v>55</v>
      </c>
      <c r="E143" t="s">
        <v>900</v>
      </c>
      <c r="F143" s="25" t="s">
        <v>912</v>
      </c>
    </row>
    <row r="144" spans="1:6" ht="14" x14ac:dyDescent="0.15">
      <c r="A144" s="7" t="s">
        <v>6</v>
      </c>
      <c r="B144" s="29">
        <v>44227</v>
      </c>
      <c r="C144" s="14">
        <v>190</v>
      </c>
      <c r="D144" t="s">
        <v>55</v>
      </c>
      <c r="E144" t="s">
        <v>900</v>
      </c>
      <c r="F144" s="25" t="s">
        <v>912</v>
      </c>
    </row>
    <row r="145" spans="1:6" ht="14" x14ac:dyDescent="0.15">
      <c r="A145" s="8" t="s">
        <v>15</v>
      </c>
      <c r="B145" s="29">
        <v>43861</v>
      </c>
      <c r="C145" s="14">
        <v>391</v>
      </c>
      <c r="D145" t="s">
        <v>54</v>
      </c>
      <c r="E145" t="s">
        <v>898</v>
      </c>
      <c r="F145" s="25" t="s">
        <v>907</v>
      </c>
    </row>
    <row r="146" spans="1:6" ht="14" x14ac:dyDescent="0.15">
      <c r="A146" s="7" t="s">
        <v>15</v>
      </c>
      <c r="B146" s="29">
        <v>43890</v>
      </c>
      <c r="C146" s="14">
        <v>553</v>
      </c>
      <c r="D146" t="s">
        <v>54</v>
      </c>
      <c r="E146" t="s">
        <v>898</v>
      </c>
      <c r="F146" s="25" t="s">
        <v>907</v>
      </c>
    </row>
    <row r="147" spans="1:6" ht="14" x14ac:dyDescent="0.15">
      <c r="A147" s="8" t="s">
        <v>15</v>
      </c>
      <c r="B147" s="29">
        <v>43921</v>
      </c>
      <c r="C147" s="14">
        <v>498</v>
      </c>
      <c r="D147" t="s">
        <v>54</v>
      </c>
      <c r="E147" t="s">
        <v>898</v>
      </c>
      <c r="F147" s="25" t="s">
        <v>907</v>
      </c>
    </row>
    <row r="148" spans="1:6" ht="14" x14ac:dyDescent="0.15">
      <c r="A148" s="7" t="s">
        <v>15</v>
      </c>
      <c r="B148" s="29">
        <v>43951</v>
      </c>
      <c r="C148" s="14">
        <v>719</v>
      </c>
      <c r="D148" t="s">
        <v>54</v>
      </c>
      <c r="E148" t="s">
        <v>898</v>
      </c>
      <c r="F148" s="25" t="s">
        <v>908</v>
      </c>
    </row>
    <row r="149" spans="1:6" ht="14" x14ac:dyDescent="0.15">
      <c r="A149" s="8" t="s">
        <v>15</v>
      </c>
      <c r="B149" s="29">
        <v>43982</v>
      </c>
      <c r="C149" s="14">
        <v>555</v>
      </c>
      <c r="D149" t="s">
        <v>54</v>
      </c>
      <c r="E149" t="s">
        <v>898</v>
      </c>
      <c r="F149" s="25" t="s">
        <v>908</v>
      </c>
    </row>
    <row r="150" spans="1:6" ht="14" x14ac:dyDescent="0.15">
      <c r="A150" s="7" t="s">
        <v>15</v>
      </c>
      <c r="B150" s="29">
        <v>44012</v>
      </c>
      <c r="C150" s="14">
        <v>499</v>
      </c>
      <c r="D150" t="s">
        <v>54</v>
      </c>
      <c r="E150" t="s">
        <v>898</v>
      </c>
      <c r="F150" s="25" t="s">
        <v>908</v>
      </c>
    </row>
    <row r="151" spans="1:6" ht="14" x14ac:dyDescent="0.15">
      <c r="A151" s="8" t="s">
        <v>15</v>
      </c>
      <c r="B151" s="29">
        <v>44043</v>
      </c>
      <c r="C151" s="14">
        <v>338</v>
      </c>
      <c r="D151" t="s">
        <v>54</v>
      </c>
      <c r="E151" t="s">
        <v>898</v>
      </c>
      <c r="F151" s="25" t="s">
        <v>909</v>
      </c>
    </row>
    <row r="152" spans="1:6" ht="14" x14ac:dyDescent="0.15">
      <c r="A152" s="7" t="s">
        <v>15</v>
      </c>
      <c r="B152" s="29">
        <v>44074</v>
      </c>
      <c r="C152" s="14">
        <v>391</v>
      </c>
      <c r="D152" t="s">
        <v>54</v>
      </c>
      <c r="E152" t="s">
        <v>898</v>
      </c>
      <c r="F152" s="25" t="s">
        <v>909</v>
      </c>
    </row>
    <row r="153" spans="1:6" ht="14" x14ac:dyDescent="0.15">
      <c r="A153" s="8" t="s">
        <v>15</v>
      </c>
      <c r="B153" s="29">
        <v>44104</v>
      </c>
      <c r="C153" s="14">
        <v>279</v>
      </c>
      <c r="D153" t="s">
        <v>54</v>
      </c>
      <c r="E153" t="s">
        <v>898</v>
      </c>
      <c r="F153" s="25" t="s">
        <v>909</v>
      </c>
    </row>
    <row r="154" spans="1:6" ht="14" x14ac:dyDescent="0.15">
      <c r="A154" s="7" t="s">
        <v>15</v>
      </c>
      <c r="B154" s="29">
        <v>44135</v>
      </c>
      <c r="C154" s="14">
        <v>447</v>
      </c>
      <c r="D154" t="s">
        <v>54</v>
      </c>
      <c r="E154" t="s">
        <v>898</v>
      </c>
      <c r="F154" s="25" t="s">
        <v>910</v>
      </c>
    </row>
    <row r="155" spans="1:6" ht="14" x14ac:dyDescent="0.15">
      <c r="A155" s="8" t="s">
        <v>15</v>
      </c>
      <c r="B155" s="29">
        <v>44165</v>
      </c>
      <c r="C155" s="14">
        <v>390</v>
      </c>
      <c r="D155" t="s">
        <v>54</v>
      </c>
      <c r="E155" t="s">
        <v>898</v>
      </c>
      <c r="F155" s="25" t="s">
        <v>910</v>
      </c>
    </row>
    <row r="156" spans="1:6" ht="14" x14ac:dyDescent="0.15">
      <c r="A156" s="7" t="s">
        <v>15</v>
      </c>
      <c r="B156" s="29">
        <v>44196</v>
      </c>
      <c r="C156" s="14">
        <v>500</v>
      </c>
      <c r="D156" t="s">
        <v>54</v>
      </c>
      <c r="E156" t="s">
        <v>898</v>
      </c>
      <c r="F156" s="25" t="s">
        <v>910</v>
      </c>
    </row>
    <row r="157" spans="1:6" ht="14" x14ac:dyDescent="0.15">
      <c r="A157" s="8" t="s">
        <v>15</v>
      </c>
      <c r="B157" s="29">
        <v>44377</v>
      </c>
      <c r="C157" s="14">
        <v>505</v>
      </c>
      <c r="D157" t="s">
        <v>54</v>
      </c>
      <c r="E157" t="s">
        <v>898</v>
      </c>
      <c r="F157" s="25" t="s">
        <v>911</v>
      </c>
    </row>
    <row r="158" spans="1:6" ht="14" x14ac:dyDescent="0.15">
      <c r="A158" s="7" t="s">
        <v>15</v>
      </c>
      <c r="B158" s="29">
        <v>44347</v>
      </c>
      <c r="C158" s="14">
        <v>574</v>
      </c>
      <c r="D158" t="s">
        <v>54</v>
      </c>
      <c r="E158" t="s">
        <v>898</v>
      </c>
      <c r="F158" s="25" t="s">
        <v>911</v>
      </c>
    </row>
    <row r="159" spans="1:6" ht="14" x14ac:dyDescent="0.15">
      <c r="A159" s="8" t="s">
        <v>15</v>
      </c>
      <c r="B159" s="29">
        <v>44316</v>
      </c>
      <c r="C159" s="14">
        <v>747</v>
      </c>
      <c r="D159" t="s">
        <v>54</v>
      </c>
      <c r="E159" t="s">
        <v>898</v>
      </c>
      <c r="F159" s="25" t="s">
        <v>911</v>
      </c>
    </row>
    <row r="160" spans="1:6" ht="14" x14ac:dyDescent="0.15">
      <c r="A160" s="7" t="s">
        <v>15</v>
      </c>
      <c r="B160" s="29">
        <v>44286</v>
      </c>
      <c r="C160" s="14">
        <v>515</v>
      </c>
      <c r="D160" t="s">
        <v>54</v>
      </c>
      <c r="E160" t="s">
        <v>898</v>
      </c>
      <c r="F160" s="25" t="s">
        <v>912</v>
      </c>
    </row>
    <row r="161" spans="1:6" ht="14" x14ac:dyDescent="0.15">
      <c r="A161" s="8" t="s">
        <v>15</v>
      </c>
      <c r="B161" s="29">
        <v>44255</v>
      </c>
      <c r="C161" s="14">
        <v>564</v>
      </c>
      <c r="D161" t="s">
        <v>54</v>
      </c>
      <c r="E161" t="s">
        <v>898</v>
      </c>
      <c r="F161" s="25" t="s">
        <v>912</v>
      </c>
    </row>
    <row r="162" spans="1:6" ht="14" x14ac:dyDescent="0.15">
      <c r="A162" s="7" t="s">
        <v>15</v>
      </c>
      <c r="B162" s="29">
        <v>44227</v>
      </c>
      <c r="C162" s="14">
        <v>404</v>
      </c>
      <c r="D162" t="s">
        <v>54</v>
      </c>
      <c r="E162" t="s">
        <v>898</v>
      </c>
      <c r="F162" s="25" t="s">
        <v>912</v>
      </c>
    </row>
    <row r="163" spans="1:6" ht="14" x14ac:dyDescent="0.15">
      <c r="A163" s="8" t="s">
        <v>36</v>
      </c>
      <c r="B163" s="29">
        <v>43861</v>
      </c>
      <c r="C163" s="14">
        <v>16996</v>
      </c>
      <c r="D163" t="s">
        <v>57</v>
      </c>
      <c r="E163" t="s">
        <v>897</v>
      </c>
      <c r="F163" s="25" t="s">
        <v>907</v>
      </c>
    </row>
    <row r="164" spans="1:6" ht="14" x14ac:dyDescent="0.15">
      <c r="A164" s="7" t="s">
        <v>36</v>
      </c>
      <c r="B164" s="29">
        <v>43890</v>
      </c>
      <c r="C164" s="14">
        <v>19114</v>
      </c>
      <c r="D164" t="s">
        <v>57</v>
      </c>
      <c r="E164" t="s">
        <v>897</v>
      </c>
      <c r="F164" s="25" t="s">
        <v>907</v>
      </c>
    </row>
    <row r="165" spans="1:6" ht="14" x14ac:dyDescent="0.15">
      <c r="A165" s="8" t="s">
        <v>36</v>
      </c>
      <c r="B165" s="29">
        <v>43921</v>
      </c>
      <c r="C165" s="14">
        <v>21243</v>
      </c>
      <c r="D165" t="s">
        <v>57</v>
      </c>
      <c r="E165" t="s">
        <v>897</v>
      </c>
      <c r="F165" s="25" t="s">
        <v>907</v>
      </c>
    </row>
    <row r="166" spans="1:6" ht="14" x14ac:dyDescent="0.15">
      <c r="A166" s="7" t="s">
        <v>36</v>
      </c>
      <c r="B166" s="29">
        <v>43951</v>
      </c>
      <c r="C166" s="14">
        <v>25486</v>
      </c>
      <c r="D166" t="s">
        <v>57</v>
      </c>
      <c r="E166" t="s">
        <v>897</v>
      </c>
      <c r="F166" s="25" t="s">
        <v>908</v>
      </c>
    </row>
    <row r="167" spans="1:6" ht="14" x14ac:dyDescent="0.15">
      <c r="A167" s="8" t="s">
        <v>36</v>
      </c>
      <c r="B167" s="29">
        <v>43982</v>
      </c>
      <c r="C167" s="14">
        <v>23366</v>
      </c>
      <c r="D167" t="s">
        <v>57</v>
      </c>
      <c r="E167" t="s">
        <v>897</v>
      </c>
      <c r="F167" s="25" t="s">
        <v>908</v>
      </c>
    </row>
    <row r="168" spans="1:6" ht="14" x14ac:dyDescent="0.15">
      <c r="A168" s="7" t="s">
        <v>36</v>
      </c>
      <c r="B168" s="29">
        <v>44012</v>
      </c>
      <c r="C168" s="14">
        <v>16995</v>
      </c>
      <c r="D168" t="s">
        <v>57</v>
      </c>
      <c r="E168" t="s">
        <v>897</v>
      </c>
      <c r="F168" s="25" t="s">
        <v>908</v>
      </c>
    </row>
    <row r="169" spans="1:6" ht="14" x14ac:dyDescent="0.15">
      <c r="A169" s="8" t="s">
        <v>36</v>
      </c>
      <c r="B169" s="29">
        <v>44043</v>
      </c>
      <c r="C169" s="14">
        <v>14870</v>
      </c>
      <c r="D169" t="s">
        <v>57</v>
      </c>
      <c r="E169" t="s">
        <v>897</v>
      </c>
      <c r="F169" s="25" t="s">
        <v>909</v>
      </c>
    </row>
    <row r="170" spans="1:6" ht="14" x14ac:dyDescent="0.15">
      <c r="A170" s="7" t="s">
        <v>36</v>
      </c>
      <c r="B170" s="29">
        <v>44074</v>
      </c>
      <c r="C170" s="14">
        <v>12746</v>
      </c>
      <c r="D170" t="s">
        <v>57</v>
      </c>
      <c r="E170" t="s">
        <v>897</v>
      </c>
      <c r="F170" s="25" t="s">
        <v>909</v>
      </c>
    </row>
    <row r="171" spans="1:6" ht="14" x14ac:dyDescent="0.15">
      <c r="A171" s="8" t="s">
        <v>36</v>
      </c>
      <c r="B171" s="29">
        <v>44104</v>
      </c>
      <c r="C171" s="14">
        <v>12748</v>
      </c>
      <c r="D171" t="s">
        <v>57</v>
      </c>
      <c r="E171" t="s">
        <v>897</v>
      </c>
      <c r="F171" s="25" t="s">
        <v>909</v>
      </c>
    </row>
    <row r="172" spans="1:6" ht="14" x14ac:dyDescent="0.15">
      <c r="A172" s="7" t="s">
        <v>36</v>
      </c>
      <c r="B172" s="29">
        <v>44135</v>
      </c>
      <c r="C172" s="14">
        <v>14871</v>
      </c>
      <c r="D172" t="s">
        <v>57</v>
      </c>
      <c r="E172" t="s">
        <v>897</v>
      </c>
      <c r="F172" s="25" t="s">
        <v>910</v>
      </c>
    </row>
    <row r="173" spans="1:6" ht="14" x14ac:dyDescent="0.15">
      <c r="A173" s="8" t="s">
        <v>36</v>
      </c>
      <c r="B173" s="29">
        <v>44165</v>
      </c>
      <c r="C173" s="14">
        <v>16997</v>
      </c>
      <c r="D173" t="s">
        <v>57</v>
      </c>
      <c r="E173" t="s">
        <v>897</v>
      </c>
      <c r="F173" s="25" t="s">
        <v>910</v>
      </c>
    </row>
    <row r="174" spans="1:6" ht="14" x14ac:dyDescent="0.15">
      <c r="A174" s="7" t="s">
        <v>36</v>
      </c>
      <c r="B174" s="29">
        <v>44196</v>
      </c>
      <c r="C174" s="14">
        <v>16997</v>
      </c>
      <c r="D174" t="s">
        <v>57</v>
      </c>
      <c r="E174" t="s">
        <v>897</v>
      </c>
      <c r="F174" s="25" t="s">
        <v>910</v>
      </c>
    </row>
    <row r="175" spans="1:6" ht="14" x14ac:dyDescent="0.15">
      <c r="A175" s="8" t="s">
        <v>36</v>
      </c>
      <c r="B175" s="29">
        <v>44377</v>
      </c>
      <c r="C175" s="14">
        <v>17844</v>
      </c>
      <c r="D175" t="s">
        <v>57</v>
      </c>
      <c r="E175" t="s">
        <v>897</v>
      </c>
      <c r="F175" s="25" t="s">
        <v>911</v>
      </c>
    </row>
    <row r="176" spans="1:6" ht="14" x14ac:dyDescent="0.15">
      <c r="A176" s="7" t="s">
        <v>36</v>
      </c>
      <c r="B176" s="29">
        <v>44347</v>
      </c>
      <c r="C176" s="14">
        <v>23129</v>
      </c>
      <c r="D176" t="s">
        <v>57</v>
      </c>
      <c r="E176" t="s">
        <v>897</v>
      </c>
      <c r="F176" s="25" t="s">
        <v>911</v>
      </c>
    </row>
    <row r="177" spans="1:6" ht="14" x14ac:dyDescent="0.15">
      <c r="A177" s="8" t="s">
        <v>36</v>
      </c>
      <c r="B177" s="29">
        <v>44316</v>
      </c>
      <c r="C177" s="14">
        <v>26253</v>
      </c>
      <c r="D177" t="s">
        <v>57</v>
      </c>
      <c r="E177" t="s">
        <v>897</v>
      </c>
      <c r="F177" s="25" t="s">
        <v>911</v>
      </c>
    </row>
    <row r="178" spans="1:6" ht="14" x14ac:dyDescent="0.15">
      <c r="A178" s="7" t="s">
        <v>36</v>
      </c>
      <c r="B178" s="29">
        <v>44286</v>
      </c>
      <c r="C178" s="14">
        <v>21877</v>
      </c>
      <c r="D178" t="s">
        <v>57</v>
      </c>
      <c r="E178" t="s">
        <v>897</v>
      </c>
      <c r="F178" s="25" t="s">
        <v>912</v>
      </c>
    </row>
    <row r="179" spans="1:6" ht="14" x14ac:dyDescent="0.15">
      <c r="A179" s="8" t="s">
        <v>36</v>
      </c>
      <c r="B179" s="29">
        <v>44255</v>
      </c>
      <c r="C179" s="14">
        <v>19020</v>
      </c>
      <c r="D179" t="s">
        <v>57</v>
      </c>
      <c r="E179" t="s">
        <v>897</v>
      </c>
      <c r="F179" s="25" t="s">
        <v>912</v>
      </c>
    </row>
    <row r="180" spans="1:6" ht="14" x14ac:dyDescent="0.15">
      <c r="A180" s="7" t="s">
        <v>36</v>
      </c>
      <c r="B180" s="29">
        <v>44227</v>
      </c>
      <c r="C180" s="14">
        <v>17843</v>
      </c>
      <c r="D180" t="s">
        <v>57</v>
      </c>
      <c r="E180" t="s">
        <v>897</v>
      </c>
      <c r="F180" s="25" t="s">
        <v>912</v>
      </c>
    </row>
    <row r="181" spans="1:6" ht="14" x14ac:dyDescent="0.15">
      <c r="A181" s="8" t="s">
        <v>3</v>
      </c>
      <c r="B181" s="29">
        <v>43861</v>
      </c>
      <c r="C181" s="14">
        <v>13879</v>
      </c>
      <c r="D181" t="s">
        <v>57</v>
      </c>
      <c r="E181" t="s">
        <v>897</v>
      </c>
      <c r="F181" s="25" t="s">
        <v>907</v>
      </c>
    </row>
    <row r="182" spans="1:6" ht="14" x14ac:dyDescent="0.15">
      <c r="A182" s="7" t="s">
        <v>3</v>
      </c>
      <c r="B182" s="29">
        <v>43890</v>
      </c>
      <c r="C182" s="14">
        <v>19822</v>
      </c>
      <c r="D182" t="s">
        <v>57</v>
      </c>
      <c r="E182" t="s">
        <v>897</v>
      </c>
      <c r="F182" s="25" t="s">
        <v>907</v>
      </c>
    </row>
    <row r="183" spans="1:6" ht="14" x14ac:dyDescent="0.15">
      <c r="A183" s="8" t="s">
        <v>3</v>
      </c>
      <c r="B183" s="29">
        <v>43921</v>
      </c>
      <c r="C183" s="14">
        <v>17842</v>
      </c>
      <c r="D183" t="s">
        <v>57</v>
      </c>
      <c r="E183" t="s">
        <v>897</v>
      </c>
      <c r="F183" s="25" t="s">
        <v>907</v>
      </c>
    </row>
    <row r="184" spans="1:6" ht="14" x14ac:dyDescent="0.15">
      <c r="A184" s="7" t="s">
        <v>3</v>
      </c>
      <c r="B184" s="29">
        <v>43951</v>
      </c>
      <c r="C184" s="14">
        <v>25770</v>
      </c>
      <c r="D184" t="s">
        <v>57</v>
      </c>
      <c r="E184" t="s">
        <v>897</v>
      </c>
      <c r="F184" s="25" t="s">
        <v>908</v>
      </c>
    </row>
    <row r="185" spans="1:6" ht="14" x14ac:dyDescent="0.15">
      <c r="A185" s="8" t="s">
        <v>3</v>
      </c>
      <c r="B185" s="29">
        <v>43982</v>
      </c>
      <c r="C185" s="14">
        <v>19823</v>
      </c>
      <c r="D185" t="s">
        <v>57</v>
      </c>
      <c r="E185" t="s">
        <v>897</v>
      </c>
      <c r="F185" s="25" t="s">
        <v>908</v>
      </c>
    </row>
    <row r="186" spans="1:6" ht="14" x14ac:dyDescent="0.15">
      <c r="A186" s="7" t="s">
        <v>3</v>
      </c>
      <c r="B186" s="29">
        <v>44012</v>
      </c>
      <c r="C186" s="14">
        <v>17845</v>
      </c>
      <c r="D186" t="s">
        <v>57</v>
      </c>
      <c r="E186" t="s">
        <v>897</v>
      </c>
      <c r="F186" s="25" t="s">
        <v>908</v>
      </c>
    </row>
    <row r="187" spans="1:6" ht="14" x14ac:dyDescent="0.15">
      <c r="A187" s="8" t="s">
        <v>3</v>
      </c>
      <c r="B187" s="29">
        <v>44043</v>
      </c>
      <c r="C187" s="14">
        <v>11899</v>
      </c>
      <c r="D187" t="s">
        <v>57</v>
      </c>
      <c r="E187" t="s">
        <v>897</v>
      </c>
      <c r="F187" s="25" t="s">
        <v>909</v>
      </c>
    </row>
    <row r="188" spans="1:6" ht="14" x14ac:dyDescent="0.15">
      <c r="A188" s="7" t="s">
        <v>3</v>
      </c>
      <c r="B188" s="29">
        <v>44074</v>
      </c>
      <c r="C188" s="14">
        <v>13879</v>
      </c>
      <c r="D188" t="s">
        <v>57</v>
      </c>
      <c r="E188" t="s">
        <v>897</v>
      </c>
      <c r="F188" s="25" t="s">
        <v>909</v>
      </c>
    </row>
    <row r="189" spans="1:6" ht="14" x14ac:dyDescent="0.15">
      <c r="A189" s="8" t="s">
        <v>3</v>
      </c>
      <c r="B189" s="29">
        <v>44104</v>
      </c>
      <c r="C189" s="14">
        <v>9913</v>
      </c>
      <c r="D189" t="s">
        <v>57</v>
      </c>
      <c r="E189" t="s">
        <v>897</v>
      </c>
      <c r="F189" s="25" t="s">
        <v>909</v>
      </c>
    </row>
    <row r="190" spans="1:6" ht="14" x14ac:dyDescent="0.15">
      <c r="A190" s="7" t="s">
        <v>3</v>
      </c>
      <c r="B190" s="29">
        <v>44135</v>
      </c>
      <c r="C190" s="14">
        <v>15858</v>
      </c>
      <c r="D190" t="s">
        <v>57</v>
      </c>
      <c r="E190" t="s">
        <v>897</v>
      </c>
      <c r="F190" s="25" t="s">
        <v>910</v>
      </c>
    </row>
    <row r="191" spans="1:6" ht="14" x14ac:dyDescent="0.15">
      <c r="A191" s="8" t="s">
        <v>3</v>
      </c>
      <c r="B191" s="29">
        <v>44165</v>
      </c>
      <c r="C191" s="14">
        <v>13882</v>
      </c>
      <c r="D191" t="s">
        <v>57</v>
      </c>
      <c r="E191" t="s">
        <v>897</v>
      </c>
      <c r="F191" s="25" t="s">
        <v>910</v>
      </c>
    </row>
    <row r="192" spans="1:6" ht="14" x14ac:dyDescent="0.15">
      <c r="A192" s="7" t="s">
        <v>3</v>
      </c>
      <c r="B192" s="29">
        <v>44196</v>
      </c>
      <c r="C192" s="14">
        <v>17841</v>
      </c>
      <c r="D192" t="s">
        <v>57</v>
      </c>
      <c r="E192" t="s">
        <v>897</v>
      </c>
      <c r="F192" s="25" t="s">
        <v>910</v>
      </c>
    </row>
    <row r="193" spans="1:6" ht="14" x14ac:dyDescent="0.15">
      <c r="A193" s="8" t="s">
        <v>3</v>
      </c>
      <c r="B193" s="29">
        <v>44377</v>
      </c>
      <c r="C193" s="14">
        <v>18554</v>
      </c>
      <c r="D193" t="s">
        <v>57</v>
      </c>
      <c r="E193" t="s">
        <v>897</v>
      </c>
      <c r="F193" s="25" t="s">
        <v>911</v>
      </c>
    </row>
    <row r="194" spans="1:6" ht="14" x14ac:dyDescent="0.15">
      <c r="A194" s="7" t="s">
        <v>3</v>
      </c>
      <c r="B194" s="29">
        <v>44347</v>
      </c>
      <c r="C194" s="14">
        <v>20218</v>
      </c>
      <c r="D194" t="s">
        <v>57</v>
      </c>
      <c r="E194" t="s">
        <v>897</v>
      </c>
      <c r="F194" s="25" t="s">
        <v>911</v>
      </c>
    </row>
    <row r="195" spans="1:6" ht="14" x14ac:dyDescent="0.15">
      <c r="A195" s="8" t="s">
        <v>3</v>
      </c>
      <c r="B195" s="29">
        <v>44316</v>
      </c>
      <c r="C195" s="14">
        <v>27062</v>
      </c>
      <c r="D195" t="s">
        <v>57</v>
      </c>
      <c r="E195" t="s">
        <v>897</v>
      </c>
      <c r="F195" s="25" t="s">
        <v>911</v>
      </c>
    </row>
    <row r="196" spans="1:6" ht="14" x14ac:dyDescent="0.15">
      <c r="A196" s="7" t="s">
        <v>3</v>
      </c>
      <c r="B196" s="29">
        <v>44286</v>
      </c>
      <c r="C196" s="14">
        <v>18378</v>
      </c>
      <c r="D196" t="s">
        <v>57</v>
      </c>
      <c r="E196" t="s">
        <v>897</v>
      </c>
      <c r="F196" s="25" t="s">
        <v>912</v>
      </c>
    </row>
    <row r="197" spans="1:6" ht="14" x14ac:dyDescent="0.15">
      <c r="A197" s="8" t="s">
        <v>3</v>
      </c>
      <c r="B197" s="29">
        <v>44255</v>
      </c>
      <c r="C197" s="14">
        <v>19729</v>
      </c>
      <c r="D197" t="s">
        <v>57</v>
      </c>
      <c r="E197" t="s">
        <v>897</v>
      </c>
      <c r="F197" s="25" t="s">
        <v>912</v>
      </c>
    </row>
    <row r="198" spans="1:6" ht="14" x14ac:dyDescent="0.15">
      <c r="A198" s="7" t="s">
        <v>3</v>
      </c>
      <c r="B198" s="29">
        <v>44227</v>
      </c>
      <c r="C198" s="14">
        <v>14159</v>
      </c>
      <c r="D198" t="s">
        <v>57</v>
      </c>
      <c r="E198" t="s">
        <v>897</v>
      </c>
      <c r="F198" s="25" t="s">
        <v>912</v>
      </c>
    </row>
    <row r="199" spans="1:6" ht="14" x14ac:dyDescent="0.15">
      <c r="A199" s="8" t="s">
        <v>25</v>
      </c>
      <c r="B199" s="29">
        <v>43890</v>
      </c>
      <c r="C199" s="14">
        <v>815</v>
      </c>
      <c r="D199" t="s">
        <v>56</v>
      </c>
      <c r="E199" t="s">
        <v>901</v>
      </c>
      <c r="F199" s="25" t="s">
        <v>907</v>
      </c>
    </row>
    <row r="200" spans="1:6" ht="14" x14ac:dyDescent="0.15">
      <c r="A200" s="7" t="s">
        <v>25</v>
      </c>
      <c r="B200" s="29">
        <v>43921</v>
      </c>
      <c r="C200" s="14">
        <v>910</v>
      </c>
      <c r="D200" t="s">
        <v>56</v>
      </c>
      <c r="E200" t="s">
        <v>901</v>
      </c>
      <c r="F200" s="25" t="s">
        <v>907</v>
      </c>
    </row>
    <row r="201" spans="1:6" ht="14" x14ac:dyDescent="0.15">
      <c r="A201" s="8" t="s">
        <v>25</v>
      </c>
      <c r="B201" s="29">
        <v>43951</v>
      </c>
      <c r="C201" s="14">
        <v>1091</v>
      </c>
      <c r="D201" t="s">
        <v>56</v>
      </c>
      <c r="E201" t="s">
        <v>901</v>
      </c>
      <c r="F201" s="25" t="s">
        <v>908</v>
      </c>
    </row>
    <row r="202" spans="1:6" ht="14" x14ac:dyDescent="0.15">
      <c r="A202" s="7" t="s">
        <v>25</v>
      </c>
      <c r="B202" s="29">
        <v>43982</v>
      </c>
      <c r="C202" s="14">
        <v>995</v>
      </c>
      <c r="D202" t="s">
        <v>56</v>
      </c>
      <c r="E202" t="s">
        <v>901</v>
      </c>
      <c r="F202" s="25" t="s">
        <v>908</v>
      </c>
    </row>
    <row r="203" spans="1:6" ht="14" x14ac:dyDescent="0.15">
      <c r="A203" s="8" t="s">
        <v>25</v>
      </c>
      <c r="B203" s="29">
        <v>44012</v>
      </c>
      <c r="C203" s="14">
        <v>727</v>
      </c>
      <c r="D203" t="s">
        <v>56</v>
      </c>
      <c r="E203" t="s">
        <v>901</v>
      </c>
      <c r="F203" s="25" t="s">
        <v>908</v>
      </c>
    </row>
    <row r="204" spans="1:6" ht="14" x14ac:dyDescent="0.15">
      <c r="A204" s="7" t="s">
        <v>25</v>
      </c>
      <c r="B204" s="29">
        <v>44043</v>
      </c>
      <c r="C204" s="14">
        <v>635</v>
      </c>
      <c r="D204" t="s">
        <v>56</v>
      </c>
      <c r="E204" t="s">
        <v>901</v>
      </c>
      <c r="F204" s="25" t="s">
        <v>909</v>
      </c>
    </row>
    <row r="205" spans="1:6" ht="14" x14ac:dyDescent="0.15">
      <c r="A205" s="8" t="s">
        <v>25</v>
      </c>
      <c r="B205" s="29">
        <v>44074</v>
      </c>
      <c r="C205" s="14">
        <v>544</v>
      </c>
      <c r="D205" t="s">
        <v>56</v>
      </c>
      <c r="E205" t="s">
        <v>901</v>
      </c>
      <c r="F205" s="25" t="s">
        <v>909</v>
      </c>
    </row>
    <row r="206" spans="1:6" ht="14" x14ac:dyDescent="0.15">
      <c r="A206" s="7" t="s">
        <v>25</v>
      </c>
      <c r="B206" s="29">
        <v>44104</v>
      </c>
      <c r="C206" s="14">
        <v>545</v>
      </c>
      <c r="D206" t="s">
        <v>56</v>
      </c>
      <c r="E206" t="s">
        <v>901</v>
      </c>
      <c r="F206" s="25" t="s">
        <v>909</v>
      </c>
    </row>
    <row r="207" spans="1:6" ht="14" x14ac:dyDescent="0.15">
      <c r="A207" s="8" t="s">
        <v>25</v>
      </c>
      <c r="B207" s="29">
        <v>44135</v>
      </c>
      <c r="C207" s="14">
        <v>637</v>
      </c>
      <c r="D207" t="s">
        <v>56</v>
      </c>
      <c r="E207" t="s">
        <v>901</v>
      </c>
      <c r="F207" s="25" t="s">
        <v>910</v>
      </c>
    </row>
    <row r="208" spans="1:6" ht="14" x14ac:dyDescent="0.15">
      <c r="A208" s="7" t="s">
        <v>25</v>
      </c>
      <c r="B208" s="29">
        <v>44165</v>
      </c>
      <c r="C208" s="14">
        <v>723</v>
      </c>
      <c r="D208" t="s">
        <v>56</v>
      </c>
      <c r="E208" t="s">
        <v>901</v>
      </c>
      <c r="F208" s="25" t="s">
        <v>910</v>
      </c>
    </row>
    <row r="209" spans="1:6" ht="14" x14ac:dyDescent="0.15">
      <c r="A209" s="8" t="s">
        <v>25</v>
      </c>
      <c r="B209" s="29">
        <v>44196</v>
      </c>
      <c r="C209" s="14">
        <v>727</v>
      </c>
      <c r="D209" t="s">
        <v>56</v>
      </c>
      <c r="E209" t="s">
        <v>901</v>
      </c>
      <c r="F209" s="25" t="s">
        <v>910</v>
      </c>
    </row>
    <row r="210" spans="1:6" ht="14" x14ac:dyDescent="0.15">
      <c r="A210" s="7" t="s">
        <v>25</v>
      </c>
      <c r="B210" s="29">
        <v>44377</v>
      </c>
      <c r="C210" s="14">
        <v>722</v>
      </c>
      <c r="D210" t="s">
        <v>56</v>
      </c>
      <c r="E210" t="s">
        <v>901</v>
      </c>
      <c r="F210" s="25" t="s">
        <v>911</v>
      </c>
    </row>
    <row r="211" spans="1:6" ht="14" x14ac:dyDescent="0.15">
      <c r="A211" s="8" t="s">
        <v>25</v>
      </c>
      <c r="B211" s="29">
        <v>44347</v>
      </c>
      <c r="C211" s="14">
        <v>1039</v>
      </c>
      <c r="D211" t="s">
        <v>56</v>
      </c>
      <c r="E211" t="s">
        <v>901</v>
      </c>
      <c r="F211" s="25" t="s">
        <v>911</v>
      </c>
    </row>
    <row r="212" spans="1:6" ht="14" x14ac:dyDescent="0.15">
      <c r="A212" s="7" t="s">
        <v>25</v>
      </c>
      <c r="B212" s="29">
        <v>44316</v>
      </c>
      <c r="C212" s="14">
        <v>1124</v>
      </c>
      <c r="D212" t="s">
        <v>56</v>
      </c>
      <c r="E212" t="s">
        <v>901</v>
      </c>
      <c r="F212" s="25" t="s">
        <v>911</v>
      </c>
    </row>
    <row r="213" spans="1:6" ht="14" x14ac:dyDescent="0.15">
      <c r="A213" s="8" t="s">
        <v>25</v>
      </c>
      <c r="B213" s="29">
        <v>44286</v>
      </c>
      <c r="C213" s="14">
        <v>895</v>
      </c>
      <c r="D213" t="s">
        <v>56</v>
      </c>
      <c r="E213" t="s">
        <v>901</v>
      </c>
      <c r="F213" s="25" t="s">
        <v>912</v>
      </c>
    </row>
    <row r="214" spans="1:6" ht="14" x14ac:dyDescent="0.15">
      <c r="A214" s="7" t="s">
        <v>25</v>
      </c>
      <c r="B214" s="29">
        <v>44255</v>
      </c>
      <c r="C214" s="14">
        <v>851</v>
      </c>
      <c r="D214" t="s">
        <v>56</v>
      </c>
      <c r="E214" t="s">
        <v>901</v>
      </c>
      <c r="F214" s="25" t="s">
        <v>912</v>
      </c>
    </row>
    <row r="215" spans="1:6" ht="14" x14ac:dyDescent="0.15">
      <c r="A215" s="8" t="s">
        <v>25</v>
      </c>
      <c r="B215" s="29">
        <v>44227</v>
      </c>
      <c r="C215" s="14">
        <v>741</v>
      </c>
      <c r="D215" t="s">
        <v>56</v>
      </c>
      <c r="E215" t="s">
        <v>901</v>
      </c>
      <c r="F215" s="25" t="s">
        <v>912</v>
      </c>
    </row>
    <row r="216" spans="1:6" ht="14" x14ac:dyDescent="0.15">
      <c r="A216" s="7" t="s">
        <v>41</v>
      </c>
      <c r="B216" s="29">
        <v>43861</v>
      </c>
      <c r="C216" s="14">
        <v>1172</v>
      </c>
      <c r="D216" t="s">
        <v>55</v>
      </c>
      <c r="E216" t="s">
        <v>900</v>
      </c>
      <c r="F216" s="25" t="s">
        <v>907</v>
      </c>
    </row>
    <row r="217" spans="1:6" ht="14" x14ac:dyDescent="0.15">
      <c r="A217" s="8" t="s">
        <v>41</v>
      </c>
      <c r="B217" s="29">
        <v>43890</v>
      </c>
      <c r="C217" s="14">
        <v>1483</v>
      </c>
      <c r="D217" t="s">
        <v>55</v>
      </c>
      <c r="E217" t="s">
        <v>900</v>
      </c>
      <c r="F217" s="25" t="s">
        <v>907</v>
      </c>
    </row>
    <row r="218" spans="1:6" ht="14" x14ac:dyDescent="0.15">
      <c r="A218" s="7" t="s">
        <v>41</v>
      </c>
      <c r="B218" s="29">
        <v>43921</v>
      </c>
      <c r="C218" s="14">
        <v>1484</v>
      </c>
      <c r="D218" t="s">
        <v>55</v>
      </c>
      <c r="E218" t="s">
        <v>900</v>
      </c>
      <c r="F218" s="25" t="s">
        <v>907</v>
      </c>
    </row>
    <row r="219" spans="1:6" ht="14" x14ac:dyDescent="0.15">
      <c r="A219" s="8" t="s">
        <v>41</v>
      </c>
      <c r="B219" s="29">
        <v>43951</v>
      </c>
      <c r="C219" s="14">
        <v>1949</v>
      </c>
      <c r="D219" t="s">
        <v>55</v>
      </c>
      <c r="E219" t="s">
        <v>900</v>
      </c>
      <c r="F219" s="25" t="s">
        <v>908</v>
      </c>
    </row>
    <row r="220" spans="1:6" ht="14" x14ac:dyDescent="0.15">
      <c r="A220" s="7" t="s">
        <v>41</v>
      </c>
      <c r="B220" s="29">
        <v>43982</v>
      </c>
      <c r="C220" s="14">
        <v>1635</v>
      </c>
      <c r="D220" t="s">
        <v>55</v>
      </c>
      <c r="E220" t="s">
        <v>900</v>
      </c>
      <c r="F220" s="25" t="s">
        <v>908</v>
      </c>
    </row>
    <row r="221" spans="1:6" ht="14" x14ac:dyDescent="0.15">
      <c r="A221" s="8" t="s">
        <v>41</v>
      </c>
      <c r="B221" s="29">
        <v>44012</v>
      </c>
      <c r="C221" s="14">
        <v>1326</v>
      </c>
      <c r="D221" t="s">
        <v>55</v>
      </c>
      <c r="E221" t="s">
        <v>900</v>
      </c>
      <c r="F221" s="25" t="s">
        <v>908</v>
      </c>
    </row>
    <row r="222" spans="1:6" ht="14" x14ac:dyDescent="0.15">
      <c r="A222" s="7" t="s">
        <v>41</v>
      </c>
      <c r="B222" s="29">
        <v>44043</v>
      </c>
      <c r="C222" s="14">
        <v>1012</v>
      </c>
      <c r="D222" t="s">
        <v>55</v>
      </c>
      <c r="E222" t="s">
        <v>900</v>
      </c>
      <c r="F222" s="25" t="s">
        <v>909</v>
      </c>
    </row>
    <row r="223" spans="1:6" ht="14" x14ac:dyDescent="0.15">
      <c r="A223" s="8" t="s">
        <v>41</v>
      </c>
      <c r="B223" s="29">
        <v>44074</v>
      </c>
      <c r="C223" s="14">
        <v>1018</v>
      </c>
      <c r="D223" t="s">
        <v>55</v>
      </c>
      <c r="E223" t="s">
        <v>900</v>
      </c>
      <c r="F223" s="25" t="s">
        <v>909</v>
      </c>
    </row>
    <row r="224" spans="1:6" ht="14" x14ac:dyDescent="0.15">
      <c r="A224" s="7" t="s">
        <v>41</v>
      </c>
      <c r="B224" s="29">
        <v>44104</v>
      </c>
      <c r="C224" s="14">
        <v>861</v>
      </c>
      <c r="D224" t="s">
        <v>55</v>
      </c>
      <c r="E224" t="s">
        <v>900</v>
      </c>
      <c r="F224" s="25" t="s">
        <v>909</v>
      </c>
    </row>
    <row r="225" spans="1:6" ht="14" x14ac:dyDescent="0.15">
      <c r="A225" s="8" t="s">
        <v>41</v>
      </c>
      <c r="B225" s="29">
        <v>44135</v>
      </c>
      <c r="C225" s="14">
        <v>1173</v>
      </c>
      <c r="D225" t="s">
        <v>55</v>
      </c>
      <c r="E225" t="s">
        <v>900</v>
      </c>
      <c r="F225" s="25" t="s">
        <v>910</v>
      </c>
    </row>
    <row r="226" spans="1:6" ht="14" x14ac:dyDescent="0.15">
      <c r="A226" s="7" t="s">
        <v>41</v>
      </c>
      <c r="B226" s="29">
        <v>44165</v>
      </c>
      <c r="C226" s="14">
        <v>1169</v>
      </c>
      <c r="D226" t="s">
        <v>55</v>
      </c>
      <c r="E226" t="s">
        <v>900</v>
      </c>
      <c r="F226" s="25" t="s">
        <v>910</v>
      </c>
    </row>
    <row r="227" spans="1:6" ht="14" x14ac:dyDescent="0.15">
      <c r="A227" s="8" t="s">
        <v>41</v>
      </c>
      <c r="B227" s="29">
        <v>44196</v>
      </c>
      <c r="C227" s="14">
        <v>1323</v>
      </c>
      <c r="D227" t="s">
        <v>55</v>
      </c>
      <c r="E227" t="s">
        <v>900</v>
      </c>
      <c r="F227" s="25" t="s">
        <v>910</v>
      </c>
    </row>
    <row r="228" spans="1:6" ht="14" x14ac:dyDescent="0.15">
      <c r="A228" s="7" t="s">
        <v>41</v>
      </c>
      <c r="B228" s="29">
        <v>44377</v>
      </c>
      <c r="C228" s="14">
        <v>1318</v>
      </c>
      <c r="D228" t="s">
        <v>55</v>
      </c>
      <c r="E228" t="s">
        <v>900</v>
      </c>
      <c r="F228" s="25" t="s">
        <v>911</v>
      </c>
    </row>
    <row r="229" spans="1:6" ht="14" x14ac:dyDescent="0.15">
      <c r="A229" s="8" t="s">
        <v>41</v>
      </c>
      <c r="B229" s="29">
        <v>44347</v>
      </c>
      <c r="C229" s="14">
        <v>1656</v>
      </c>
      <c r="D229" t="s">
        <v>55</v>
      </c>
      <c r="E229" t="s">
        <v>900</v>
      </c>
      <c r="F229" s="25" t="s">
        <v>911</v>
      </c>
    </row>
    <row r="230" spans="1:6" ht="14" x14ac:dyDescent="0.15">
      <c r="A230" s="7" t="s">
        <v>41</v>
      </c>
      <c r="B230" s="29">
        <v>44316</v>
      </c>
      <c r="C230" s="14">
        <v>1987</v>
      </c>
      <c r="D230" t="s">
        <v>55</v>
      </c>
      <c r="E230" t="s">
        <v>900</v>
      </c>
      <c r="F230" s="25" t="s">
        <v>911</v>
      </c>
    </row>
    <row r="231" spans="1:6" ht="14" x14ac:dyDescent="0.15">
      <c r="A231" s="8" t="s">
        <v>41</v>
      </c>
      <c r="B231" s="29">
        <v>44286</v>
      </c>
      <c r="C231" s="14">
        <v>1528</v>
      </c>
      <c r="D231" t="s">
        <v>55</v>
      </c>
      <c r="E231" t="s">
        <v>900</v>
      </c>
      <c r="F231" s="25" t="s">
        <v>912</v>
      </c>
    </row>
    <row r="232" spans="1:6" ht="14" x14ac:dyDescent="0.15">
      <c r="A232" s="7" t="s">
        <v>41</v>
      </c>
      <c r="B232" s="29">
        <v>44255</v>
      </c>
      <c r="C232" s="14">
        <v>1557</v>
      </c>
      <c r="D232" t="s">
        <v>55</v>
      </c>
      <c r="E232" t="s">
        <v>900</v>
      </c>
      <c r="F232" s="25" t="s">
        <v>912</v>
      </c>
    </row>
    <row r="233" spans="1:6" ht="14" x14ac:dyDescent="0.15">
      <c r="A233" s="8" t="s">
        <v>41</v>
      </c>
      <c r="B233" s="29">
        <v>44227</v>
      </c>
      <c r="C233" s="14">
        <v>1183</v>
      </c>
      <c r="D233" t="s">
        <v>55</v>
      </c>
      <c r="E233" t="s">
        <v>900</v>
      </c>
      <c r="F233" s="25" t="s">
        <v>912</v>
      </c>
    </row>
    <row r="234" spans="1:6" ht="14" x14ac:dyDescent="0.15">
      <c r="A234" s="7" t="s">
        <v>21</v>
      </c>
      <c r="B234" s="29">
        <v>43861</v>
      </c>
      <c r="C234" s="14">
        <v>11332</v>
      </c>
      <c r="D234" t="s">
        <v>57</v>
      </c>
      <c r="E234" t="s">
        <v>897</v>
      </c>
      <c r="F234" s="25" t="s">
        <v>907</v>
      </c>
    </row>
    <row r="235" spans="1:6" ht="14" x14ac:dyDescent="0.15">
      <c r="A235" s="8" t="s">
        <v>21</v>
      </c>
      <c r="B235" s="29">
        <v>43890</v>
      </c>
      <c r="C235" s="14">
        <v>12748</v>
      </c>
      <c r="D235" t="s">
        <v>57</v>
      </c>
      <c r="E235" t="s">
        <v>897</v>
      </c>
      <c r="F235" s="25" t="s">
        <v>907</v>
      </c>
    </row>
    <row r="236" spans="1:6" ht="14" x14ac:dyDescent="0.15">
      <c r="A236" s="7" t="s">
        <v>21</v>
      </c>
      <c r="B236" s="29">
        <v>43921</v>
      </c>
      <c r="C236" s="14">
        <v>14162</v>
      </c>
      <c r="D236" t="s">
        <v>57</v>
      </c>
      <c r="E236" t="s">
        <v>897</v>
      </c>
      <c r="F236" s="25" t="s">
        <v>907</v>
      </c>
    </row>
    <row r="237" spans="1:6" ht="14" x14ac:dyDescent="0.15">
      <c r="A237" s="8" t="s">
        <v>21</v>
      </c>
      <c r="B237" s="29">
        <v>43951</v>
      </c>
      <c r="C237" s="14">
        <v>16992</v>
      </c>
      <c r="D237" t="s">
        <v>57</v>
      </c>
      <c r="E237" t="s">
        <v>897</v>
      </c>
      <c r="F237" s="25" t="s">
        <v>908</v>
      </c>
    </row>
    <row r="238" spans="1:6" ht="14" x14ac:dyDescent="0.15">
      <c r="A238" s="7" t="s">
        <v>21</v>
      </c>
      <c r="B238" s="29">
        <v>43982</v>
      </c>
      <c r="C238" s="14">
        <v>15578</v>
      </c>
      <c r="D238" t="s">
        <v>57</v>
      </c>
      <c r="E238" t="s">
        <v>897</v>
      </c>
      <c r="F238" s="25" t="s">
        <v>908</v>
      </c>
    </row>
    <row r="239" spans="1:6" ht="14" x14ac:dyDescent="0.15">
      <c r="A239" s="8" t="s">
        <v>21</v>
      </c>
      <c r="B239" s="29">
        <v>44012</v>
      </c>
      <c r="C239" s="14">
        <v>11330</v>
      </c>
      <c r="D239" t="s">
        <v>57</v>
      </c>
      <c r="E239" t="s">
        <v>897</v>
      </c>
      <c r="F239" s="25" t="s">
        <v>908</v>
      </c>
    </row>
    <row r="240" spans="1:6" ht="14" x14ac:dyDescent="0.15">
      <c r="A240" s="7" t="s">
        <v>21</v>
      </c>
      <c r="B240" s="29">
        <v>44043</v>
      </c>
      <c r="C240" s="14">
        <v>9912</v>
      </c>
      <c r="D240" t="s">
        <v>57</v>
      </c>
      <c r="E240" t="s">
        <v>897</v>
      </c>
      <c r="F240" s="25" t="s">
        <v>909</v>
      </c>
    </row>
    <row r="241" spans="1:6" ht="14" x14ac:dyDescent="0.15">
      <c r="A241" s="8" t="s">
        <v>21</v>
      </c>
      <c r="B241" s="29">
        <v>44074</v>
      </c>
      <c r="C241" s="14">
        <v>8496</v>
      </c>
      <c r="D241" t="s">
        <v>57</v>
      </c>
      <c r="E241" t="s">
        <v>897</v>
      </c>
      <c r="F241" s="25" t="s">
        <v>909</v>
      </c>
    </row>
    <row r="242" spans="1:6" ht="14" x14ac:dyDescent="0.15">
      <c r="A242" s="7" t="s">
        <v>21</v>
      </c>
      <c r="B242" s="29">
        <v>44104</v>
      </c>
      <c r="C242" s="14">
        <v>8502</v>
      </c>
      <c r="D242" t="s">
        <v>57</v>
      </c>
      <c r="E242" t="s">
        <v>897</v>
      </c>
      <c r="F242" s="25" t="s">
        <v>909</v>
      </c>
    </row>
    <row r="243" spans="1:6" ht="14" x14ac:dyDescent="0.15">
      <c r="A243" s="8" t="s">
        <v>21</v>
      </c>
      <c r="B243" s="29">
        <v>44135</v>
      </c>
      <c r="C243" s="14">
        <v>9917</v>
      </c>
      <c r="D243" t="s">
        <v>57</v>
      </c>
      <c r="E243" t="s">
        <v>897</v>
      </c>
      <c r="F243" s="25" t="s">
        <v>910</v>
      </c>
    </row>
    <row r="244" spans="1:6" ht="14" x14ac:dyDescent="0.15">
      <c r="A244" s="7" t="s">
        <v>21</v>
      </c>
      <c r="B244" s="29">
        <v>44165</v>
      </c>
      <c r="C244" s="14">
        <v>11330</v>
      </c>
      <c r="D244" t="s">
        <v>57</v>
      </c>
      <c r="E244" t="s">
        <v>897</v>
      </c>
      <c r="F244" s="25" t="s">
        <v>910</v>
      </c>
    </row>
    <row r="245" spans="1:6" ht="14" x14ac:dyDescent="0.15">
      <c r="A245" s="8" t="s">
        <v>21</v>
      </c>
      <c r="B245" s="29">
        <v>44196</v>
      </c>
      <c r="C245" s="14">
        <v>11328</v>
      </c>
      <c r="D245" t="s">
        <v>57</v>
      </c>
      <c r="E245" t="s">
        <v>897</v>
      </c>
      <c r="F245" s="25" t="s">
        <v>910</v>
      </c>
    </row>
    <row r="246" spans="1:6" ht="14" x14ac:dyDescent="0.15">
      <c r="A246" s="7" t="s">
        <v>21</v>
      </c>
      <c r="B246" s="29">
        <v>44377</v>
      </c>
      <c r="C246" s="14">
        <v>11781</v>
      </c>
      <c r="D246" t="s">
        <v>57</v>
      </c>
      <c r="E246" t="s">
        <v>897</v>
      </c>
      <c r="F246" s="25" t="s">
        <v>911</v>
      </c>
    </row>
    <row r="247" spans="1:6" ht="14" x14ac:dyDescent="0.15">
      <c r="A247" s="8" t="s">
        <v>21</v>
      </c>
      <c r="B247" s="29">
        <v>44347</v>
      </c>
      <c r="C247" s="14">
        <v>15424</v>
      </c>
      <c r="D247" t="s">
        <v>57</v>
      </c>
      <c r="E247" t="s">
        <v>897</v>
      </c>
      <c r="F247" s="25" t="s">
        <v>911</v>
      </c>
    </row>
    <row r="248" spans="1:6" ht="14" x14ac:dyDescent="0.15">
      <c r="A248" s="7" t="s">
        <v>21</v>
      </c>
      <c r="B248" s="29">
        <v>44316</v>
      </c>
      <c r="C248" s="14">
        <v>16906</v>
      </c>
      <c r="D248" t="s">
        <v>57</v>
      </c>
      <c r="E248" t="s">
        <v>897</v>
      </c>
      <c r="F248" s="25" t="s">
        <v>911</v>
      </c>
    </row>
    <row r="249" spans="1:6" ht="14" x14ac:dyDescent="0.15">
      <c r="A249" s="8" t="s">
        <v>21</v>
      </c>
      <c r="B249" s="29">
        <v>44286</v>
      </c>
      <c r="C249" s="14">
        <v>14020</v>
      </c>
      <c r="D249" t="s">
        <v>57</v>
      </c>
      <c r="E249" t="s">
        <v>897</v>
      </c>
      <c r="F249" s="25" t="s">
        <v>912</v>
      </c>
    </row>
    <row r="250" spans="1:6" ht="14" x14ac:dyDescent="0.15">
      <c r="A250" s="7" t="s">
        <v>21</v>
      </c>
      <c r="B250" s="29">
        <v>44255</v>
      </c>
      <c r="C250" s="14">
        <v>13386</v>
      </c>
      <c r="D250" t="s">
        <v>57</v>
      </c>
      <c r="E250" t="s">
        <v>897</v>
      </c>
      <c r="F250" s="25" t="s">
        <v>912</v>
      </c>
    </row>
    <row r="251" spans="1:6" ht="14" x14ac:dyDescent="0.15">
      <c r="A251" s="8" t="s">
        <v>21</v>
      </c>
      <c r="B251" s="29">
        <v>44227</v>
      </c>
      <c r="C251" s="14">
        <v>11896</v>
      </c>
      <c r="D251" t="s">
        <v>57</v>
      </c>
      <c r="E251" t="s">
        <v>897</v>
      </c>
      <c r="F251" s="25" t="s">
        <v>912</v>
      </c>
    </row>
    <row r="252" spans="1:6" ht="14" x14ac:dyDescent="0.15">
      <c r="A252" s="7" t="s">
        <v>14</v>
      </c>
      <c r="B252" s="29">
        <v>43861</v>
      </c>
      <c r="C252" s="14">
        <v>358</v>
      </c>
      <c r="D252" t="s">
        <v>55</v>
      </c>
      <c r="E252" t="s">
        <v>900</v>
      </c>
      <c r="F252" s="25" t="s">
        <v>907</v>
      </c>
    </row>
    <row r="253" spans="1:6" ht="14" x14ac:dyDescent="0.15">
      <c r="A253" s="8" t="s">
        <v>14</v>
      </c>
      <c r="B253" s="29">
        <v>43890</v>
      </c>
      <c r="C253" s="14">
        <v>508</v>
      </c>
      <c r="D253" t="s">
        <v>55</v>
      </c>
      <c r="E253" t="s">
        <v>900</v>
      </c>
      <c r="F253" s="25" t="s">
        <v>907</v>
      </c>
    </row>
    <row r="254" spans="1:6" ht="14" x14ac:dyDescent="0.15">
      <c r="A254" s="7" t="s">
        <v>14</v>
      </c>
      <c r="B254" s="29">
        <v>43921</v>
      </c>
      <c r="C254" s="14">
        <v>458</v>
      </c>
      <c r="D254" t="s">
        <v>55</v>
      </c>
      <c r="E254" t="s">
        <v>900</v>
      </c>
      <c r="F254" s="25" t="s">
        <v>907</v>
      </c>
    </row>
    <row r="255" spans="1:6" ht="14" x14ac:dyDescent="0.15">
      <c r="A255" s="8" t="s">
        <v>14</v>
      </c>
      <c r="B255" s="29">
        <v>43951</v>
      </c>
      <c r="C255" s="14">
        <v>655</v>
      </c>
      <c r="D255" t="s">
        <v>55</v>
      </c>
      <c r="E255" t="s">
        <v>900</v>
      </c>
      <c r="F255" s="25" t="s">
        <v>908</v>
      </c>
    </row>
    <row r="256" spans="1:6" ht="14" x14ac:dyDescent="0.15">
      <c r="A256" s="7" t="s">
        <v>14</v>
      </c>
      <c r="B256" s="29">
        <v>43982</v>
      </c>
      <c r="C256" s="14">
        <v>506</v>
      </c>
      <c r="D256" t="s">
        <v>55</v>
      </c>
      <c r="E256" t="s">
        <v>900</v>
      </c>
      <c r="F256" s="25" t="s">
        <v>908</v>
      </c>
    </row>
    <row r="257" spans="1:6" ht="14" x14ac:dyDescent="0.15">
      <c r="A257" s="8" t="s">
        <v>14</v>
      </c>
      <c r="B257" s="29">
        <v>44012</v>
      </c>
      <c r="C257" s="14">
        <v>458</v>
      </c>
      <c r="D257" t="s">
        <v>55</v>
      </c>
      <c r="E257" t="s">
        <v>900</v>
      </c>
      <c r="F257" s="25" t="s">
        <v>908</v>
      </c>
    </row>
    <row r="258" spans="1:6" ht="14" x14ac:dyDescent="0.15">
      <c r="A258" s="7" t="s">
        <v>14</v>
      </c>
      <c r="B258" s="29">
        <v>44043</v>
      </c>
      <c r="C258" s="14">
        <v>308</v>
      </c>
      <c r="D258" t="s">
        <v>55</v>
      </c>
      <c r="E258" t="s">
        <v>900</v>
      </c>
      <c r="F258" s="25" t="s">
        <v>909</v>
      </c>
    </row>
    <row r="259" spans="1:6" ht="14" x14ac:dyDescent="0.15">
      <c r="A259" s="8" t="s">
        <v>14</v>
      </c>
      <c r="B259" s="29">
        <v>44074</v>
      </c>
      <c r="C259" s="14">
        <v>353</v>
      </c>
      <c r="D259" t="s">
        <v>55</v>
      </c>
      <c r="E259" t="s">
        <v>900</v>
      </c>
      <c r="F259" s="25" t="s">
        <v>909</v>
      </c>
    </row>
    <row r="260" spans="1:6" ht="14" x14ac:dyDescent="0.15">
      <c r="A260" s="7" t="s">
        <v>14</v>
      </c>
      <c r="B260" s="29">
        <v>44104</v>
      </c>
      <c r="C260" s="14">
        <v>252</v>
      </c>
      <c r="D260" t="s">
        <v>55</v>
      </c>
      <c r="E260" t="s">
        <v>900</v>
      </c>
      <c r="F260" s="25" t="s">
        <v>909</v>
      </c>
    </row>
    <row r="261" spans="1:6" ht="14" x14ac:dyDescent="0.15">
      <c r="A261" s="8" t="s">
        <v>14</v>
      </c>
      <c r="B261" s="29">
        <v>44135</v>
      </c>
      <c r="C261" s="14">
        <v>402</v>
      </c>
      <c r="D261" t="s">
        <v>55</v>
      </c>
      <c r="E261" t="s">
        <v>900</v>
      </c>
      <c r="F261" s="25" t="s">
        <v>910</v>
      </c>
    </row>
    <row r="262" spans="1:6" ht="14" x14ac:dyDescent="0.15">
      <c r="A262" s="7" t="s">
        <v>14</v>
      </c>
      <c r="B262" s="29">
        <v>44165</v>
      </c>
      <c r="C262" s="14">
        <v>352</v>
      </c>
      <c r="D262" t="s">
        <v>55</v>
      </c>
      <c r="E262" t="s">
        <v>900</v>
      </c>
      <c r="F262" s="25" t="s">
        <v>910</v>
      </c>
    </row>
    <row r="263" spans="1:6" ht="14" x14ac:dyDescent="0.15">
      <c r="A263" s="8" t="s">
        <v>14</v>
      </c>
      <c r="B263" s="29">
        <v>44196</v>
      </c>
      <c r="C263" s="14">
        <v>457</v>
      </c>
      <c r="D263" t="s">
        <v>55</v>
      </c>
      <c r="E263" t="s">
        <v>900</v>
      </c>
      <c r="F263" s="25" t="s">
        <v>910</v>
      </c>
    </row>
    <row r="264" spans="1:6" ht="14" x14ac:dyDescent="0.15">
      <c r="A264" s="7" t="s">
        <v>14</v>
      </c>
      <c r="B264" s="29">
        <v>44377</v>
      </c>
      <c r="C264" s="14">
        <v>472</v>
      </c>
      <c r="D264" t="s">
        <v>55</v>
      </c>
      <c r="E264" t="s">
        <v>900</v>
      </c>
      <c r="F264" s="25" t="s">
        <v>911</v>
      </c>
    </row>
    <row r="265" spans="1:6" ht="14" x14ac:dyDescent="0.15">
      <c r="A265" s="8" t="s">
        <v>14</v>
      </c>
      <c r="B265" s="29">
        <v>44347</v>
      </c>
      <c r="C265" s="14">
        <v>499</v>
      </c>
      <c r="D265" t="s">
        <v>55</v>
      </c>
      <c r="E265" t="s">
        <v>900</v>
      </c>
      <c r="F265" s="25" t="s">
        <v>911</v>
      </c>
    </row>
    <row r="266" spans="1:6" ht="14" x14ac:dyDescent="0.15">
      <c r="A266" s="7" t="s">
        <v>14</v>
      </c>
      <c r="B266" s="29">
        <v>44316</v>
      </c>
      <c r="C266" s="14">
        <v>665</v>
      </c>
      <c r="D266" t="s">
        <v>55</v>
      </c>
      <c r="E266" t="s">
        <v>900</v>
      </c>
      <c r="F266" s="25" t="s">
        <v>911</v>
      </c>
    </row>
    <row r="267" spans="1:6" ht="14" x14ac:dyDescent="0.15">
      <c r="A267" s="8" t="s">
        <v>14</v>
      </c>
      <c r="B267" s="29">
        <v>44286</v>
      </c>
      <c r="C267" s="14">
        <v>459</v>
      </c>
      <c r="D267" t="s">
        <v>55</v>
      </c>
      <c r="E267" t="s">
        <v>900</v>
      </c>
      <c r="F267" s="25" t="s">
        <v>912</v>
      </c>
    </row>
    <row r="268" spans="1:6" ht="14" x14ac:dyDescent="0.15">
      <c r="A268" s="7" t="s">
        <v>14</v>
      </c>
      <c r="B268" s="29">
        <v>44255</v>
      </c>
      <c r="C268" s="14">
        <v>519</v>
      </c>
      <c r="D268" t="s">
        <v>55</v>
      </c>
      <c r="E268" t="s">
        <v>900</v>
      </c>
      <c r="F268" s="25" t="s">
        <v>912</v>
      </c>
    </row>
    <row r="269" spans="1:6" ht="14" x14ac:dyDescent="0.15">
      <c r="A269" s="8" t="s">
        <v>14</v>
      </c>
      <c r="B269" s="29">
        <v>44227</v>
      </c>
      <c r="C269" s="14">
        <v>358</v>
      </c>
      <c r="D269" t="s">
        <v>55</v>
      </c>
      <c r="E269" t="s">
        <v>900</v>
      </c>
      <c r="F269" s="25" t="s">
        <v>912</v>
      </c>
    </row>
    <row r="270" spans="1:6" ht="14" x14ac:dyDescent="0.15">
      <c r="A270" s="7" t="s">
        <v>17</v>
      </c>
      <c r="B270" s="29">
        <v>43861</v>
      </c>
      <c r="C270" s="14">
        <v>20394</v>
      </c>
      <c r="D270" t="s">
        <v>57</v>
      </c>
      <c r="E270" t="s">
        <v>897</v>
      </c>
      <c r="F270" s="25" t="s">
        <v>907</v>
      </c>
    </row>
    <row r="271" spans="1:6" ht="14" x14ac:dyDescent="0.15">
      <c r="A271" s="8" t="s">
        <v>17</v>
      </c>
      <c r="B271" s="29">
        <v>43890</v>
      </c>
      <c r="C271" s="14">
        <v>22941</v>
      </c>
      <c r="D271" t="s">
        <v>57</v>
      </c>
      <c r="E271" t="s">
        <v>897</v>
      </c>
      <c r="F271" s="25" t="s">
        <v>907</v>
      </c>
    </row>
    <row r="272" spans="1:6" ht="14" x14ac:dyDescent="0.15">
      <c r="A272" s="7" t="s">
        <v>17</v>
      </c>
      <c r="B272" s="29">
        <v>43921</v>
      </c>
      <c r="C272" s="14">
        <v>25487</v>
      </c>
      <c r="D272" t="s">
        <v>57</v>
      </c>
      <c r="E272" t="s">
        <v>897</v>
      </c>
      <c r="F272" s="25" t="s">
        <v>907</v>
      </c>
    </row>
    <row r="273" spans="1:6" ht="14" x14ac:dyDescent="0.15">
      <c r="A273" s="8" t="s">
        <v>17</v>
      </c>
      <c r="B273" s="29">
        <v>43951</v>
      </c>
      <c r="C273" s="14">
        <v>30586</v>
      </c>
      <c r="D273" t="s">
        <v>57</v>
      </c>
      <c r="E273" t="s">
        <v>897</v>
      </c>
      <c r="F273" s="25" t="s">
        <v>908</v>
      </c>
    </row>
    <row r="274" spans="1:6" ht="14" x14ac:dyDescent="0.15">
      <c r="A274" s="7" t="s">
        <v>17</v>
      </c>
      <c r="B274" s="29">
        <v>43982</v>
      </c>
      <c r="C274" s="14">
        <v>28040</v>
      </c>
      <c r="D274" t="s">
        <v>57</v>
      </c>
      <c r="E274" t="s">
        <v>897</v>
      </c>
      <c r="F274" s="25" t="s">
        <v>908</v>
      </c>
    </row>
    <row r="275" spans="1:6" ht="14" x14ac:dyDescent="0.15">
      <c r="A275" s="8" t="s">
        <v>17</v>
      </c>
      <c r="B275" s="29">
        <v>44012</v>
      </c>
      <c r="C275" s="14">
        <v>20393</v>
      </c>
      <c r="D275" t="s">
        <v>57</v>
      </c>
      <c r="E275" t="s">
        <v>897</v>
      </c>
      <c r="F275" s="25" t="s">
        <v>908</v>
      </c>
    </row>
    <row r="276" spans="1:6" ht="14" x14ac:dyDescent="0.15">
      <c r="A276" s="7" t="s">
        <v>17</v>
      </c>
      <c r="B276" s="29">
        <v>44043</v>
      </c>
      <c r="C276" s="14">
        <v>17841</v>
      </c>
      <c r="D276" t="s">
        <v>57</v>
      </c>
      <c r="E276" t="s">
        <v>897</v>
      </c>
      <c r="F276" s="25" t="s">
        <v>909</v>
      </c>
    </row>
    <row r="277" spans="1:6" ht="14" x14ac:dyDescent="0.15">
      <c r="A277" s="8" t="s">
        <v>17</v>
      </c>
      <c r="B277" s="29">
        <v>44074</v>
      </c>
      <c r="C277" s="14">
        <v>15298</v>
      </c>
      <c r="D277" t="s">
        <v>57</v>
      </c>
      <c r="E277" t="s">
        <v>897</v>
      </c>
      <c r="F277" s="25" t="s">
        <v>909</v>
      </c>
    </row>
    <row r="278" spans="1:6" ht="14" x14ac:dyDescent="0.15">
      <c r="A278" s="7" t="s">
        <v>17</v>
      </c>
      <c r="B278" s="29">
        <v>44104</v>
      </c>
      <c r="C278" s="14">
        <v>15295</v>
      </c>
      <c r="D278" t="s">
        <v>57</v>
      </c>
      <c r="E278" t="s">
        <v>897</v>
      </c>
      <c r="F278" s="25" t="s">
        <v>909</v>
      </c>
    </row>
    <row r="279" spans="1:6" ht="14" x14ac:dyDescent="0.15">
      <c r="A279" s="8" t="s">
        <v>17</v>
      </c>
      <c r="B279" s="29">
        <v>44135</v>
      </c>
      <c r="C279" s="14">
        <v>17846</v>
      </c>
      <c r="D279" t="s">
        <v>57</v>
      </c>
      <c r="E279" t="s">
        <v>897</v>
      </c>
      <c r="F279" s="25" t="s">
        <v>910</v>
      </c>
    </row>
    <row r="280" spans="1:6" ht="14" x14ac:dyDescent="0.15">
      <c r="A280" s="7" t="s">
        <v>17</v>
      </c>
      <c r="B280" s="29">
        <v>44165</v>
      </c>
      <c r="C280" s="14">
        <v>20388</v>
      </c>
      <c r="D280" t="s">
        <v>57</v>
      </c>
      <c r="E280" t="s">
        <v>897</v>
      </c>
      <c r="F280" s="25" t="s">
        <v>910</v>
      </c>
    </row>
    <row r="281" spans="1:6" ht="14" x14ac:dyDescent="0.15">
      <c r="A281" s="8" t="s">
        <v>17</v>
      </c>
      <c r="B281" s="29">
        <v>44196</v>
      </c>
      <c r="C281" s="14">
        <v>20391</v>
      </c>
      <c r="D281" t="s">
        <v>57</v>
      </c>
      <c r="E281" t="s">
        <v>897</v>
      </c>
      <c r="F281" s="25" t="s">
        <v>910</v>
      </c>
    </row>
    <row r="282" spans="1:6" ht="14" x14ac:dyDescent="0.15">
      <c r="A282" s="7" t="s">
        <v>17</v>
      </c>
      <c r="B282" s="29">
        <v>44377</v>
      </c>
      <c r="C282" s="14">
        <v>20289</v>
      </c>
      <c r="D282" t="s">
        <v>57</v>
      </c>
      <c r="E282" t="s">
        <v>897</v>
      </c>
      <c r="F282" s="25" t="s">
        <v>911</v>
      </c>
    </row>
    <row r="283" spans="1:6" ht="14" x14ac:dyDescent="0.15">
      <c r="A283" s="8" t="s">
        <v>17</v>
      </c>
      <c r="B283" s="29">
        <v>44347</v>
      </c>
      <c r="C283" s="14">
        <v>29437</v>
      </c>
      <c r="D283" t="s">
        <v>57</v>
      </c>
      <c r="E283" t="s">
        <v>897</v>
      </c>
      <c r="F283" s="25" t="s">
        <v>911</v>
      </c>
    </row>
    <row r="284" spans="1:6" ht="14" x14ac:dyDescent="0.15">
      <c r="A284" s="7" t="s">
        <v>17</v>
      </c>
      <c r="B284" s="29">
        <v>44316</v>
      </c>
      <c r="C284" s="14">
        <v>32113</v>
      </c>
      <c r="D284" t="s">
        <v>57</v>
      </c>
      <c r="E284" t="s">
        <v>897</v>
      </c>
      <c r="F284" s="25" t="s">
        <v>911</v>
      </c>
    </row>
    <row r="285" spans="1:6" ht="14" x14ac:dyDescent="0.15">
      <c r="A285" s="8" t="s">
        <v>17</v>
      </c>
      <c r="B285" s="29">
        <v>44286</v>
      </c>
      <c r="C285" s="14">
        <v>26762</v>
      </c>
      <c r="D285" t="s">
        <v>57</v>
      </c>
      <c r="E285" t="s">
        <v>897</v>
      </c>
      <c r="F285" s="25" t="s">
        <v>912</v>
      </c>
    </row>
    <row r="286" spans="1:6" ht="14" x14ac:dyDescent="0.15">
      <c r="A286" s="7" t="s">
        <v>17</v>
      </c>
      <c r="B286" s="29">
        <v>44255</v>
      </c>
      <c r="C286" s="14">
        <v>22713</v>
      </c>
      <c r="D286" t="s">
        <v>57</v>
      </c>
      <c r="E286" t="s">
        <v>897</v>
      </c>
      <c r="F286" s="25" t="s">
        <v>912</v>
      </c>
    </row>
    <row r="287" spans="1:6" ht="14" x14ac:dyDescent="0.15">
      <c r="A287" s="8" t="s">
        <v>17</v>
      </c>
      <c r="B287" s="29">
        <v>44227</v>
      </c>
      <c r="C287" s="14">
        <v>20286</v>
      </c>
      <c r="D287" t="s">
        <v>57</v>
      </c>
      <c r="E287" t="s">
        <v>897</v>
      </c>
      <c r="F287" s="25" t="s">
        <v>912</v>
      </c>
    </row>
    <row r="288" spans="1:6" ht="14" x14ac:dyDescent="0.15">
      <c r="A288" s="7" t="s">
        <v>8</v>
      </c>
      <c r="B288" s="29">
        <v>43861</v>
      </c>
      <c r="C288" s="14">
        <v>11682</v>
      </c>
      <c r="D288" t="s">
        <v>55</v>
      </c>
      <c r="E288" t="s">
        <v>900</v>
      </c>
      <c r="F288" s="25" t="s">
        <v>907</v>
      </c>
    </row>
    <row r="289" spans="1:6" ht="14" x14ac:dyDescent="0.15">
      <c r="A289" s="8" t="s">
        <v>8</v>
      </c>
      <c r="B289" s="29">
        <v>43890</v>
      </c>
      <c r="C289" s="14">
        <v>14802</v>
      </c>
      <c r="D289" t="s">
        <v>55</v>
      </c>
      <c r="E289" t="s">
        <v>900</v>
      </c>
      <c r="F289" s="25" t="s">
        <v>907</v>
      </c>
    </row>
    <row r="290" spans="1:6" ht="14" x14ac:dyDescent="0.15">
      <c r="A290" s="7" t="s">
        <v>8</v>
      </c>
      <c r="B290" s="29">
        <v>43921</v>
      </c>
      <c r="C290" s="14">
        <v>14798</v>
      </c>
      <c r="D290" t="s">
        <v>55</v>
      </c>
      <c r="E290" t="s">
        <v>900</v>
      </c>
      <c r="F290" s="25" t="s">
        <v>907</v>
      </c>
    </row>
    <row r="291" spans="1:6" ht="14" x14ac:dyDescent="0.15">
      <c r="A291" s="8" t="s">
        <v>8</v>
      </c>
      <c r="B291" s="29">
        <v>43951</v>
      </c>
      <c r="C291" s="14">
        <v>19470</v>
      </c>
      <c r="D291" t="s">
        <v>55</v>
      </c>
      <c r="E291" t="s">
        <v>900</v>
      </c>
      <c r="F291" s="25" t="s">
        <v>908</v>
      </c>
    </row>
    <row r="292" spans="1:6" ht="14" x14ac:dyDescent="0.15">
      <c r="A292" s="7" t="s">
        <v>8</v>
      </c>
      <c r="B292" s="29">
        <v>43982</v>
      </c>
      <c r="C292" s="14">
        <v>16356</v>
      </c>
      <c r="D292" t="s">
        <v>55</v>
      </c>
      <c r="E292" t="s">
        <v>900</v>
      </c>
      <c r="F292" s="25" t="s">
        <v>908</v>
      </c>
    </row>
    <row r="293" spans="1:6" ht="14" x14ac:dyDescent="0.15">
      <c r="A293" s="8" t="s">
        <v>8</v>
      </c>
      <c r="B293" s="29">
        <v>44012</v>
      </c>
      <c r="C293" s="14">
        <v>13245</v>
      </c>
      <c r="D293" t="s">
        <v>55</v>
      </c>
      <c r="E293" t="s">
        <v>900</v>
      </c>
      <c r="F293" s="25" t="s">
        <v>908</v>
      </c>
    </row>
    <row r="294" spans="1:6" ht="14" x14ac:dyDescent="0.15">
      <c r="A294" s="7" t="s">
        <v>8</v>
      </c>
      <c r="B294" s="29">
        <v>44043</v>
      </c>
      <c r="C294" s="14">
        <v>10130</v>
      </c>
      <c r="D294" t="s">
        <v>55</v>
      </c>
      <c r="E294" t="s">
        <v>900</v>
      </c>
      <c r="F294" s="25" t="s">
        <v>909</v>
      </c>
    </row>
    <row r="295" spans="1:6" ht="14" x14ac:dyDescent="0.15">
      <c r="A295" s="8" t="s">
        <v>8</v>
      </c>
      <c r="B295" s="29">
        <v>44074</v>
      </c>
      <c r="C295" s="14">
        <v>10124</v>
      </c>
      <c r="D295" t="s">
        <v>55</v>
      </c>
      <c r="E295" t="s">
        <v>900</v>
      </c>
      <c r="F295" s="25" t="s">
        <v>909</v>
      </c>
    </row>
    <row r="296" spans="1:6" ht="14" x14ac:dyDescent="0.15">
      <c r="A296" s="7" t="s">
        <v>8</v>
      </c>
      <c r="B296" s="29">
        <v>44104</v>
      </c>
      <c r="C296" s="14">
        <v>8573</v>
      </c>
      <c r="D296" t="s">
        <v>55</v>
      </c>
      <c r="E296" t="s">
        <v>900</v>
      </c>
      <c r="F296" s="25" t="s">
        <v>909</v>
      </c>
    </row>
    <row r="297" spans="1:6" ht="14" x14ac:dyDescent="0.15">
      <c r="A297" s="8" t="s">
        <v>8</v>
      </c>
      <c r="B297" s="29">
        <v>44135</v>
      </c>
      <c r="C297" s="14">
        <v>11682</v>
      </c>
      <c r="D297" t="s">
        <v>55</v>
      </c>
      <c r="E297" t="s">
        <v>900</v>
      </c>
      <c r="F297" s="25" t="s">
        <v>910</v>
      </c>
    </row>
    <row r="298" spans="1:6" ht="14" x14ac:dyDescent="0.15">
      <c r="A298" s="7" t="s">
        <v>8</v>
      </c>
      <c r="B298" s="29">
        <v>44165</v>
      </c>
      <c r="C298" s="14">
        <v>11686</v>
      </c>
      <c r="D298" t="s">
        <v>55</v>
      </c>
      <c r="E298" t="s">
        <v>900</v>
      </c>
      <c r="F298" s="25" t="s">
        <v>910</v>
      </c>
    </row>
    <row r="299" spans="1:6" ht="14" x14ac:dyDescent="0.15">
      <c r="A299" s="8" t="s">
        <v>8</v>
      </c>
      <c r="B299" s="29">
        <v>44196</v>
      </c>
      <c r="C299" s="14">
        <v>13239</v>
      </c>
      <c r="D299" t="s">
        <v>55</v>
      </c>
      <c r="E299" t="s">
        <v>900</v>
      </c>
      <c r="F299" s="25" t="s">
        <v>910</v>
      </c>
    </row>
    <row r="300" spans="1:6" ht="14" x14ac:dyDescent="0.15">
      <c r="A300" s="7" t="s">
        <v>8</v>
      </c>
      <c r="B300" s="29">
        <v>44377</v>
      </c>
      <c r="C300" s="14">
        <v>13905</v>
      </c>
      <c r="D300" t="s">
        <v>55</v>
      </c>
      <c r="E300" t="s">
        <v>900</v>
      </c>
      <c r="F300" s="25" t="s">
        <v>911</v>
      </c>
    </row>
    <row r="301" spans="1:6" ht="14" x14ac:dyDescent="0.15">
      <c r="A301" s="8" t="s">
        <v>8</v>
      </c>
      <c r="B301" s="29">
        <v>44347</v>
      </c>
      <c r="C301" s="14">
        <v>16273</v>
      </c>
      <c r="D301" t="s">
        <v>55</v>
      </c>
      <c r="E301" t="s">
        <v>900</v>
      </c>
      <c r="F301" s="25" t="s">
        <v>911</v>
      </c>
    </row>
    <row r="302" spans="1:6" ht="14" x14ac:dyDescent="0.15">
      <c r="A302" s="7" t="s">
        <v>8</v>
      </c>
      <c r="B302" s="29">
        <v>44316</v>
      </c>
      <c r="C302" s="14">
        <v>20251</v>
      </c>
      <c r="D302" t="s">
        <v>55</v>
      </c>
      <c r="E302" t="s">
        <v>900</v>
      </c>
      <c r="F302" s="25" t="s">
        <v>911</v>
      </c>
    </row>
    <row r="303" spans="1:6" ht="14" x14ac:dyDescent="0.15">
      <c r="A303" s="8" t="s">
        <v>8</v>
      </c>
      <c r="B303" s="29">
        <v>44286</v>
      </c>
      <c r="C303" s="14">
        <v>15092</v>
      </c>
      <c r="D303" t="s">
        <v>55</v>
      </c>
      <c r="E303" t="s">
        <v>900</v>
      </c>
      <c r="F303" s="25" t="s">
        <v>912</v>
      </c>
    </row>
    <row r="304" spans="1:6" ht="14" x14ac:dyDescent="0.15">
      <c r="A304" s="7" t="s">
        <v>8</v>
      </c>
      <c r="B304" s="29">
        <v>44255</v>
      </c>
      <c r="C304" s="14">
        <v>15094</v>
      </c>
      <c r="D304" t="s">
        <v>55</v>
      </c>
      <c r="E304" t="s">
        <v>900</v>
      </c>
      <c r="F304" s="25" t="s">
        <v>912</v>
      </c>
    </row>
    <row r="305" spans="1:6" ht="14" x14ac:dyDescent="0.15">
      <c r="A305" s="8" t="s">
        <v>8</v>
      </c>
      <c r="B305" s="29">
        <v>44227</v>
      </c>
      <c r="C305" s="14">
        <v>11799</v>
      </c>
      <c r="D305" t="s">
        <v>55</v>
      </c>
      <c r="E305" t="s">
        <v>900</v>
      </c>
      <c r="F305" s="25" t="s">
        <v>912</v>
      </c>
    </row>
    <row r="306" spans="1:6" ht="14" x14ac:dyDescent="0.15">
      <c r="A306" s="7" t="s">
        <v>12</v>
      </c>
      <c r="B306" s="29">
        <v>44043</v>
      </c>
      <c r="C306" s="14">
        <v>326</v>
      </c>
      <c r="D306" t="s">
        <v>56</v>
      </c>
      <c r="E306" t="s">
        <v>901</v>
      </c>
      <c r="F306" s="25" t="s">
        <v>909</v>
      </c>
    </row>
    <row r="307" spans="1:6" ht="14" x14ac:dyDescent="0.15">
      <c r="A307" s="8" t="s">
        <v>12</v>
      </c>
      <c r="B307" s="29">
        <v>44074</v>
      </c>
      <c r="C307" s="14">
        <v>202</v>
      </c>
      <c r="D307" t="s">
        <v>56</v>
      </c>
      <c r="E307" t="s">
        <v>901</v>
      </c>
      <c r="F307" s="25" t="s">
        <v>909</v>
      </c>
    </row>
    <row r="308" spans="1:6" ht="14" x14ac:dyDescent="0.15">
      <c r="A308" s="7" t="s">
        <v>12</v>
      </c>
      <c r="B308" s="29">
        <v>44104</v>
      </c>
      <c r="C308" s="14">
        <v>283</v>
      </c>
      <c r="D308" t="s">
        <v>56</v>
      </c>
      <c r="E308" t="s">
        <v>901</v>
      </c>
      <c r="F308" s="25" t="s">
        <v>909</v>
      </c>
    </row>
    <row r="309" spans="1:6" ht="14" x14ac:dyDescent="0.15">
      <c r="A309" s="8" t="s">
        <v>12</v>
      </c>
      <c r="B309" s="29">
        <v>44135</v>
      </c>
      <c r="C309" s="14">
        <v>243</v>
      </c>
      <c r="D309" t="s">
        <v>56</v>
      </c>
      <c r="E309" t="s">
        <v>901</v>
      </c>
      <c r="F309" s="25" t="s">
        <v>910</v>
      </c>
    </row>
    <row r="310" spans="1:6" ht="14" x14ac:dyDescent="0.15">
      <c r="A310" s="7" t="s">
        <v>12</v>
      </c>
      <c r="B310" s="29">
        <v>44165</v>
      </c>
      <c r="C310" s="14">
        <v>368</v>
      </c>
      <c r="D310" t="s">
        <v>56</v>
      </c>
      <c r="E310" t="s">
        <v>901</v>
      </c>
      <c r="F310" s="25" t="s">
        <v>910</v>
      </c>
    </row>
    <row r="311" spans="1:6" ht="14" x14ac:dyDescent="0.15">
      <c r="A311" s="8" t="s">
        <v>12</v>
      </c>
      <c r="B311" s="29">
        <v>44196</v>
      </c>
      <c r="C311" s="14">
        <v>285</v>
      </c>
      <c r="D311" t="s">
        <v>56</v>
      </c>
      <c r="E311" t="s">
        <v>901</v>
      </c>
      <c r="F311" s="25" t="s">
        <v>910</v>
      </c>
    </row>
    <row r="312" spans="1:6" ht="14" x14ac:dyDescent="0.15">
      <c r="A312" s="7" t="s">
        <v>12</v>
      </c>
      <c r="B312" s="29">
        <v>44377</v>
      </c>
      <c r="C312" s="14">
        <v>292</v>
      </c>
      <c r="D312" t="s">
        <v>56</v>
      </c>
      <c r="E312" t="s">
        <v>901</v>
      </c>
      <c r="F312" s="25" t="s">
        <v>911</v>
      </c>
    </row>
    <row r="313" spans="1:6" ht="14" x14ac:dyDescent="0.15">
      <c r="A313" s="8" t="s">
        <v>12</v>
      </c>
      <c r="B313" s="29">
        <v>44347</v>
      </c>
      <c r="C313" s="14">
        <v>495</v>
      </c>
      <c r="D313" t="s">
        <v>56</v>
      </c>
      <c r="E313" t="s">
        <v>901</v>
      </c>
      <c r="F313" s="25" t="s">
        <v>911</v>
      </c>
    </row>
    <row r="314" spans="1:6" ht="14" x14ac:dyDescent="0.15">
      <c r="A314" s="7" t="s">
        <v>12</v>
      </c>
      <c r="B314" s="29">
        <v>44316</v>
      </c>
      <c r="C314" s="14">
        <v>467</v>
      </c>
      <c r="D314" t="s">
        <v>56</v>
      </c>
      <c r="E314" t="s">
        <v>901</v>
      </c>
      <c r="F314" s="25" t="s">
        <v>911</v>
      </c>
    </row>
    <row r="315" spans="1:6" ht="14" x14ac:dyDescent="0.15">
      <c r="A315" s="8" t="s">
        <v>12</v>
      </c>
      <c r="B315" s="29">
        <v>44286</v>
      </c>
      <c r="C315" s="14">
        <v>451</v>
      </c>
      <c r="D315" t="s">
        <v>56</v>
      </c>
      <c r="E315" t="s">
        <v>901</v>
      </c>
      <c r="F315" s="25" t="s">
        <v>912</v>
      </c>
    </row>
    <row r="316" spans="1:6" ht="14" x14ac:dyDescent="0.15">
      <c r="A316" s="7" t="s">
        <v>12</v>
      </c>
      <c r="B316" s="29">
        <v>44255</v>
      </c>
      <c r="C316" s="14">
        <v>320</v>
      </c>
      <c r="D316" t="s">
        <v>56</v>
      </c>
      <c r="E316" t="s">
        <v>901</v>
      </c>
      <c r="F316" s="25" t="s">
        <v>912</v>
      </c>
    </row>
    <row r="317" spans="1:6" ht="14" x14ac:dyDescent="0.15">
      <c r="A317" s="8" t="s">
        <v>12</v>
      </c>
      <c r="B317" s="29">
        <v>44227</v>
      </c>
      <c r="C317" s="14">
        <v>361</v>
      </c>
      <c r="D317" t="s">
        <v>56</v>
      </c>
      <c r="E317" t="s">
        <v>901</v>
      </c>
      <c r="F317" s="25" t="s">
        <v>912</v>
      </c>
    </row>
    <row r="318" spans="1:6" ht="14" x14ac:dyDescent="0.15">
      <c r="A318" s="7" t="s">
        <v>51</v>
      </c>
      <c r="B318" s="29">
        <v>43861</v>
      </c>
      <c r="C318" s="14">
        <v>2691</v>
      </c>
      <c r="D318" t="s">
        <v>57</v>
      </c>
      <c r="E318" t="s">
        <v>897</v>
      </c>
      <c r="F318" s="25" t="s">
        <v>907</v>
      </c>
    </row>
    <row r="319" spans="1:6" ht="14" x14ac:dyDescent="0.15">
      <c r="A319" s="8" t="s">
        <v>51</v>
      </c>
      <c r="B319" s="29">
        <v>43890</v>
      </c>
      <c r="C319" s="14">
        <v>2129</v>
      </c>
      <c r="D319" t="s">
        <v>57</v>
      </c>
      <c r="E319" t="s">
        <v>897</v>
      </c>
      <c r="F319" s="25" t="s">
        <v>907</v>
      </c>
    </row>
    <row r="320" spans="1:6" ht="14" x14ac:dyDescent="0.15">
      <c r="A320" s="7" t="s">
        <v>51</v>
      </c>
      <c r="B320" s="29">
        <v>43921</v>
      </c>
      <c r="C320" s="14">
        <v>3258</v>
      </c>
      <c r="D320" t="s">
        <v>57</v>
      </c>
      <c r="E320" t="s">
        <v>897</v>
      </c>
      <c r="F320" s="25" t="s">
        <v>907</v>
      </c>
    </row>
    <row r="321" spans="1:6" ht="14" x14ac:dyDescent="0.15">
      <c r="A321" s="8" t="s">
        <v>51</v>
      </c>
      <c r="B321" s="29">
        <v>43951</v>
      </c>
      <c r="C321" s="14">
        <v>2978</v>
      </c>
      <c r="D321" t="s">
        <v>57</v>
      </c>
      <c r="E321" t="s">
        <v>897</v>
      </c>
      <c r="F321" s="25" t="s">
        <v>908</v>
      </c>
    </row>
    <row r="322" spans="1:6" ht="14" x14ac:dyDescent="0.15">
      <c r="A322" s="7" t="s">
        <v>51</v>
      </c>
      <c r="B322" s="29">
        <v>43982</v>
      </c>
      <c r="C322" s="14">
        <v>3544</v>
      </c>
      <c r="D322" t="s">
        <v>57</v>
      </c>
      <c r="E322" t="s">
        <v>897</v>
      </c>
      <c r="F322" s="25" t="s">
        <v>908</v>
      </c>
    </row>
    <row r="323" spans="1:6" ht="14" x14ac:dyDescent="0.15">
      <c r="A323" s="8" t="s">
        <v>51</v>
      </c>
      <c r="B323" s="29">
        <v>44012</v>
      </c>
      <c r="C323" s="14">
        <v>1845</v>
      </c>
      <c r="D323" t="s">
        <v>57</v>
      </c>
      <c r="E323" t="s">
        <v>897</v>
      </c>
      <c r="F323" s="25" t="s">
        <v>908</v>
      </c>
    </row>
    <row r="324" spans="1:6" ht="14" x14ac:dyDescent="0.15">
      <c r="A324" s="7" t="s">
        <v>51</v>
      </c>
      <c r="B324" s="29">
        <v>44043</v>
      </c>
      <c r="C324" s="14">
        <v>2414</v>
      </c>
      <c r="D324" t="s">
        <v>57</v>
      </c>
      <c r="E324" t="s">
        <v>897</v>
      </c>
      <c r="F324" s="25" t="s">
        <v>909</v>
      </c>
    </row>
    <row r="325" spans="1:6" ht="14" x14ac:dyDescent="0.15">
      <c r="A325" s="8" t="s">
        <v>51</v>
      </c>
      <c r="B325" s="29">
        <v>44074</v>
      </c>
      <c r="C325" s="14">
        <v>1281</v>
      </c>
      <c r="D325" t="s">
        <v>57</v>
      </c>
      <c r="E325" t="s">
        <v>897</v>
      </c>
      <c r="F325" s="25" t="s">
        <v>909</v>
      </c>
    </row>
    <row r="326" spans="1:6" ht="14" x14ac:dyDescent="0.15">
      <c r="A326" s="7" t="s">
        <v>51</v>
      </c>
      <c r="B326" s="29">
        <v>44104</v>
      </c>
      <c r="C326" s="14">
        <v>2131</v>
      </c>
      <c r="D326" t="s">
        <v>57</v>
      </c>
      <c r="E326" t="s">
        <v>897</v>
      </c>
      <c r="F326" s="25" t="s">
        <v>909</v>
      </c>
    </row>
    <row r="327" spans="1:6" ht="14" x14ac:dyDescent="0.15">
      <c r="A327" s="8" t="s">
        <v>51</v>
      </c>
      <c r="B327" s="29">
        <v>44135</v>
      </c>
      <c r="C327" s="14">
        <v>1560</v>
      </c>
      <c r="D327" t="s">
        <v>57</v>
      </c>
      <c r="E327" t="s">
        <v>897</v>
      </c>
      <c r="F327" s="25" t="s">
        <v>910</v>
      </c>
    </row>
    <row r="328" spans="1:6" ht="14" x14ac:dyDescent="0.15">
      <c r="A328" s="7" t="s">
        <v>51</v>
      </c>
      <c r="B328" s="29">
        <v>44165</v>
      </c>
      <c r="C328" s="14">
        <v>2691</v>
      </c>
      <c r="D328" t="s">
        <v>57</v>
      </c>
      <c r="E328" t="s">
        <v>897</v>
      </c>
      <c r="F328" s="25" t="s">
        <v>910</v>
      </c>
    </row>
    <row r="329" spans="1:6" ht="14" x14ac:dyDescent="0.15">
      <c r="A329" s="8" t="s">
        <v>51</v>
      </c>
      <c r="B329" s="29">
        <v>44196</v>
      </c>
      <c r="C329" s="14">
        <v>1843</v>
      </c>
      <c r="D329" t="s">
        <v>57</v>
      </c>
      <c r="E329" t="s">
        <v>897</v>
      </c>
      <c r="F329" s="25" t="s">
        <v>910</v>
      </c>
    </row>
    <row r="330" spans="1:6" ht="14" x14ac:dyDescent="0.15">
      <c r="A330" s="7" t="s">
        <v>51</v>
      </c>
      <c r="B330" s="29">
        <v>44377</v>
      </c>
      <c r="C330" s="14">
        <v>1864</v>
      </c>
      <c r="D330" t="s">
        <v>57</v>
      </c>
      <c r="E330" t="s">
        <v>897</v>
      </c>
      <c r="F330" s="25" t="s">
        <v>911</v>
      </c>
    </row>
    <row r="331" spans="1:6" ht="14" x14ac:dyDescent="0.15">
      <c r="A331" s="8" t="s">
        <v>51</v>
      </c>
      <c r="B331" s="29">
        <v>44347</v>
      </c>
      <c r="C331" s="14">
        <v>3527</v>
      </c>
      <c r="D331" t="s">
        <v>57</v>
      </c>
      <c r="E331" t="s">
        <v>897</v>
      </c>
      <c r="F331" s="25" t="s">
        <v>911</v>
      </c>
    </row>
    <row r="332" spans="1:6" ht="14" x14ac:dyDescent="0.15">
      <c r="A332" s="7" t="s">
        <v>51</v>
      </c>
      <c r="B332" s="29">
        <v>44316</v>
      </c>
      <c r="C332" s="14">
        <v>3010</v>
      </c>
      <c r="D332" t="s">
        <v>57</v>
      </c>
      <c r="E332" t="s">
        <v>897</v>
      </c>
      <c r="F332" s="25" t="s">
        <v>911</v>
      </c>
    </row>
    <row r="333" spans="1:6" ht="14" x14ac:dyDescent="0.15">
      <c r="A333" s="8" t="s">
        <v>51</v>
      </c>
      <c r="B333" s="29">
        <v>44286</v>
      </c>
      <c r="C333" s="14">
        <v>3387</v>
      </c>
      <c r="D333" t="s">
        <v>57</v>
      </c>
      <c r="E333" t="s">
        <v>897</v>
      </c>
      <c r="F333" s="25" t="s">
        <v>912</v>
      </c>
    </row>
    <row r="334" spans="1:6" ht="14" x14ac:dyDescent="0.15">
      <c r="A334" s="7" t="s">
        <v>51</v>
      </c>
      <c r="B334" s="29">
        <v>44255</v>
      </c>
      <c r="C334" s="14">
        <v>2190</v>
      </c>
      <c r="D334" t="s">
        <v>57</v>
      </c>
      <c r="E334" t="s">
        <v>897</v>
      </c>
      <c r="F334" s="25" t="s">
        <v>912</v>
      </c>
    </row>
    <row r="335" spans="1:6" ht="14" x14ac:dyDescent="0.15">
      <c r="A335" s="8" t="s">
        <v>51</v>
      </c>
      <c r="B335" s="29">
        <v>44227</v>
      </c>
      <c r="C335" s="14">
        <v>2719</v>
      </c>
      <c r="D335" t="s">
        <v>57</v>
      </c>
      <c r="E335" t="s">
        <v>897</v>
      </c>
      <c r="F335" s="25" t="s">
        <v>912</v>
      </c>
    </row>
    <row r="336" spans="1:6" ht="14" x14ac:dyDescent="0.15">
      <c r="A336" s="7" t="s">
        <v>16</v>
      </c>
      <c r="B336" s="29">
        <v>43861</v>
      </c>
      <c r="C336" s="14">
        <v>484</v>
      </c>
      <c r="D336" t="s">
        <v>55</v>
      </c>
      <c r="E336" t="s">
        <v>900</v>
      </c>
      <c r="F336" s="25" t="s">
        <v>907</v>
      </c>
    </row>
    <row r="337" spans="1:6" ht="14" x14ac:dyDescent="0.15">
      <c r="A337" s="8" t="s">
        <v>16</v>
      </c>
      <c r="B337" s="29">
        <v>43890</v>
      </c>
      <c r="C337" s="14">
        <v>546</v>
      </c>
      <c r="D337" t="s">
        <v>55</v>
      </c>
      <c r="E337" t="s">
        <v>900</v>
      </c>
      <c r="F337" s="25" t="s">
        <v>907</v>
      </c>
    </row>
    <row r="338" spans="1:6" ht="14" x14ac:dyDescent="0.15">
      <c r="A338" s="7" t="s">
        <v>16</v>
      </c>
      <c r="B338" s="29">
        <v>43921</v>
      </c>
      <c r="C338" s="14">
        <v>609</v>
      </c>
      <c r="D338" t="s">
        <v>55</v>
      </c>
      <c r="E338" t="s">
        <v>900</v>
      </c>
      <c r="F338" s="25" t="s">
        <v>907</v>
      </c>
    </row>
    <row r="339" spans="1:6" ht="14" x14ac:dyDescent="0.15">
      <c r="A339" s="8" t="s">
        <v>16</v>
      </c>
      <c r="B339" s="29">
        <v>43951</v>
      </c>
      <c r="C339" s="14">
        <v>727</v>
      </c>
      <c r="D339" t="s">
        <v>55</v>
      </c>
      <c r="E339" t="s">
        <v>900</v>
      </c>
      <c r="F339" s="25" t="s">
        <v>908</v>
      </c>
    </row>
    <row r="340" spans="1:6" ht="14" x14ac:dyDescent="0.15">
      <c r="A340" s="7" t="s">
        <v>16</v>
      </c>
      <c r="B340" s="29">
        <v>43982</v>
      </c>
      <c r="C340" s="14">
        <v>663</v>
      </c>
      <c r="D340" t="s">
        <v>55</v>
      </c>
      <c r="E340" t="s">
        <v>900</v>
      </c>
      <c r="F340" s="25" t="s">
        <v>908</v>
      </c>
    </row>
    <row r="341" spans="1:6" ht="14" x14ac:dyDescent="0.15">
      <c r="A341" s="8" t="s">
        <v>16</v>
      </c>
      <c r="B341" s="29">
        <v>44012</v>
      </c>
      <c r="C341" s="14">
        <v>489</v>
      </c>
      <c r="D341" t="s">
        <v>55</v>
      </c>
      <c r="E341" t="s">
        <v>900</v>
      </c>
      <c r="F341" s="25" t="s">
        <v>908</v>
      </c>
    </row>
    <row r="342" spans="1:6" ht="14" x14ac:dyDescent="0.15">
      <c r="A342" s="7" t="s">
        <v>16</v>
      </c>
      <c r="B342" s="29">
        <v>44043</v>
      </c>
      <c r="C342" s="14">
        <v>422</v>
      </c>
      <c r="D342" t="s">
        <v>55</v>
      </c>
      <c r="E342" t="s">
        <v>900</v>
      </c>
      <c r="F342" s="25" t="s">
        <v>909</v>
      </c>
    </row>
    <row r="343" spans="1:6" ht="14" x14ac:dyDescent="0.15">
      <c r="A343" s="8" t="s">
        <v>16</v>
      </c>
      <c r="B343" s="29">
        <v>44074</v>
      </c>
      <c r="C343" s="14">
        <v>366</v>
      </c>
      <c r="D343" t="s">
        <v>55</v>
      </c>
      <c r="E343" t="s">
        <v>900</v>
      </c>
      <c r="F343" s="25" t="s">
        <v>909</v>
      </c>
    </row>
    <row r="344" spans="1:6" ht="14" x14ac:dyDescent="0.15">
      <c r="A344" s="7" t="s">
        <v>16</v>
      </c>
      <c r="B344" s="29">
        <v>44104</v>
      </c>
      <c r="C344" s="14">
        <v>365</v>
      </c>
      <c r="D344" t="s">
        <v>55</v>
      </c>
      <c r="E344" t="s">
        <v>900</v>
      </c>
      <c r="F344" s="25" t="s">
        <v>909</v>
      </c>
    </row>
    <row r="345" spans="1:6" ht="14" x14ac:dyDescent="0.15">
      <c r="A345" s="8" t="s">
        <v>16</v>
      </c>
      <c r="B345" s="29">
        <v>44135</v>
      </c>
      <c r="C345" s="14">
        <v>428</v>
      </c>
      <c r="D345" t="s">
        <v>55</v>
      </c>
      <c r="E345" t="s">
        <v>900</v>
      </c>
      <c r="F345" s="25" t="s">
        <v>910</v>
      </c>
    </row>
    <row r="346" spans="1:6" ht="14" x14ac:dyDescent="0.15">
      <c r="A346" s="7" t="s">
        <v>16</v>
      </c>
      <c r="B346" s="29">
        <v>44165</v>
      </c>
      <c r="C346" s="14">
        <v>486</v>
      </c>
      <c r="D346" t="s">
        <v>55</v>
      </c>
      <c r="E346" t="s">
        <v>900</v>
      </c>
      <c r="F346" s="25" t="s">
        <v>910</v>
      </c>
    </row>
    <row r="347" spans="1:6" ht="14" x14ac:dyDescent="0.15">
      <c r="A347" s="8" t="s">
        <v>16</v>
      </c>
      <c r="B347" s="29">
        <v>44196</v>
      </c>
      <c r="C347" s="14">
        <v>488</v>
      </c>
      <c r="D347" t="s">
        <v>55</v>
      </c>
      <c r="E347" t="s">
        <v>900</v>
      </c>
      <c r="F347" s="25" t="s">
        <v>910</v>
      </c>
    </row>
    <row r="348" spans="1:6" ht="14" x14ac:dyDescent="0.15">
      <c r="A348" s="7" t="s">
        <v>16</v>
      </c>
      <c r="B348" s="29">
        <v>44227</v>
      </c>
      <c r="C348" s="14">
        <v>483</v>
      </c>
      <c r="D348" t="s">
        <v>55</v>
      </c>
      <c r="E348" t="s">
        <v>900</v>
      </c>
      <c r="F348" s="25" t="s">
        <v>912</v>
      </c>
    </row>
    <row r="349" spans="1:6" ht="14" x14ac:dyDescent="0.15">
      <c r="A349" s="8" t="s">
        <v>43</v>
      </c>
      <c r="B349" s="29">
        <v>43861</v>
      </c>
      <c r="C349" s="14">
        <v>13597</v>
      </c>
      <c r="D349" t="s">
        <v>56</v>
      </c>
      <c r="E349" t="s">
        <v>901</v>
      </c>
      <c r="F349" s="25" t="s">
        <v>907</v>
      </c>
    </row>
    <row r="350" spans="1:6" ht="14" x14ac:dyDescent="0.15">
      <c r="A350" s="7" t="s">
        <v>43</v>
      </c>
      <c r="B350" s="29">
        <v>43890</v>
      </c>
      <c r="C350" s="14">
        <v>15298</v>
      </c>
      <c r="D350" t="s">
        <v>56</v>
      </c>
      <c r="E350" t="s">
        <v>901</v>
      </c>
      <c r="F350" s="25" t="s">
        <v>907</v>
      </c>
    </row>
    <row r="351" spans="1:6" ht="14" x14ac:dyDescent="0.15">
      <c r="A351" s="8" t="s">
        <v>43</v>
      </c>
      <c r="B351" s="29">
        <v>43921</v>
      </c>
      <c r="C351" s="14">
        <v>16992</v>
      </c>
      <c r="D351" t="s">
        <v>56</v>
      </c>
      <c r="E351" t="s">
        <v>901</v>
      </c>
      <c r="F351" s="25" t="s">
        <v>907</v>
      </c>
    </row>
    <row r="352" spans="1:6" ht="14" x14ac:dyDescent="0.15">
      <c r="A352" s="7" t="s">
        <v>43</v>
      </c>
      <c r="B352" s="29">
        <v>43951</v>
      </c>
      <c r="C352" s="14">
        <v>20394</v>
      </c>
      <c r="D352" t="s">
        <v>56</v>
      </c>
      <c r="E352" t="s">
        <v>901</v>
      </c>
      <c r="F352" s="25" t="s">
        <v>908</v>
      </c>
    </row>
    <row r="353" spans="1:6" ht="14" x14ac:dyDescent="0.15">
      <c r="A353" s="8" t="s">
        <v>43</v>
      </c>
      <c r="B353" s="29">
        <v>43982</v>
      </c>
      <c r="C353" s="14">
        <v>18695</v>
      </c>
      <c r="D353" t="s">
        <v>56</v>
      </c>
      <c r="E353" t="s">
        <v>901</v>
      </c>
      <c r="F353" s="25" t="s">
        <v>908</v>
      </c>
    </row>
    <row r="354" spans="1:6" ht="14" x14ac:dyDescent="0.15">
      <c r="A354" s="7" t="s">
        <v>43</v>
      </c>
      <c r="B354" s="29">
        <v>44012</v>
      </c>
      <c r="C354" s="14">
        <v>13597</v>
      </c>
      <c r="D354" t="s">
        <v>56</v>
      </c>
      <c r="E354" t="s">
        <v>901</v>
      </c>
      <c r="F354" s="25" t="s">
        <v>908</v>
      </c>
    </row>
    <row r="355" spans="1:6" ht="14" x14ac:dyDescent="0.15">
      <c r="A355" s="8" t="s">
        <v>43</v>
      </c>
      <c r="B355" s="29">
        <v>44043</v>
      </c>
      <c r="C355" s="14">
        <v>11899</v>
      </c>
      <c r="D355" t="s">
        <v>56</v>
      </c>
      <c r="E355" t="s">
        <v>901</v>
      </c>
      <c r="F355" s="25" t="s">
        <v>909</v>
      </c>
    </row>
    <row r="356" spans="1:6" ht="14" x14ac:dyDescent="0.15">
      <c r="A356" s="7" t="s">
        <v>43</v>
      </c>
      <c r="B356" s="29">
        <v>44074</v>
      </c>
      <c r="C356" s="14">
        <v>10197</v>
      </c>
      <c r="D356" t="s">
        <v>56</v>
      </c>
      <c r="E356" t="s">
        <v>901</v>
      </c>
      <c r="F356" s="25" t="s">
        <v>909</v>
      </c>
    </row>
    <row r="357" spans="1:6" ht="14" x14ac:dyDescent="0.15">
      <c r="A357" s="8" t="s">
        <v>43</v>
      </c>
      <c r="B357" s="29">
        <v>44104</v>
      </c>
      <c r="C357" s="14">
        <v>10196</v>
      </c>
      <c r="D357" t="s">
        <v>56</v>
      </c>
      <c r="E357" t="s">
        <v>901</v>
      </c>
      <c r="F357" s="25" t="s">
        <v>909</v>
      </c>
    </row>
    <row r="358" spans="1:6" ht="14" x14ac:dyDescent="0.15">
      <c r="A358" s="7" t="s">
        <v>43</v>
      </c>
      <c r="B358" s="29">
        <v>44135</v>
      </c>
      <c r="C358" s="14">
        <v>11895</v>
      </c>
      <c r="D358" t="s">
        <v>56</v>
      </c>
      <c r="E358" t="s">
        <v>901</v>
      </c>
      <c r="F358" s="25" t="s">
        <v>910</v>
      </c>
    </row>
    <row r="359" spans="1:6" ht="14" x14ac:dyDescent="0.15">
      <c r="A359" s="8" t="s">
        <v>43</v>
      </c>
      <c r="B359" s="29">
        <v>44165</v>
      </c>
      <c r="C359" s="14">
        <v>13596</v>
      </c>
      <c r="D359" t="s">
        <v>56</v>
      </c>
      <c r="E359" t="s">
        <v>901</v>
      </c>
      <c r="F359" s="25" t="s">
        <v>910</v>
      </c>
    </row>
    <row r="360" spans="1:6" ht="14" x14ac:dyDescent="0.15">
      <c r="A360" s="7" t="s">
        <v>43</v>
      </c>
      <c r="B360" s="29">
        <v>44196</v>
      </c>
      <c r="C360" s="14">
        <v>13595</v>
      </c>
      <c r="D360" t="s">
        <v>56</v>
      </c>
      <c r="E360" t="s">
        <v>901</v>
      </c>
      <c r="F360" s="25" t="s">
        <v>910</v>
      </c>
    </row>
    <row r="361" spans="1:6" ht="14" x14ac:dyDescent="0.15">
      <c r="A361" s="8" t="s">
        <v>43</v>
      </c>
      <c r="B361" s="29">
        <v>44377</v>
      </c>
      <c r="C361" s="14">
        <v>13732</v>
      </c>
      <c r="D361" t="s">
        <v>56</v>
      </c>
      <c r="E361" t="s">
        <v>901</v>
      </c>
      <c r="F361" s="25" t="s">
        <v>911</v>
      </c>
    </row>
    <row r="362" spans="1:6" ht="14" x14ac:dyDescent="0.15">
      <c r="A362" s="7" t="s">
        <v>43</v>
      </c>
      <c r="B362" s="29">
        <v>44347</v>
      </c>
      <c r="C362" s="14">
        <v>19253</v>
      </c>
      <c r="D362" t="s">
        <v>56</v>
      </c>
      <c r="E362" t="s">
        <v>901</v>
      </c>
      <c r="F362" s="25" t="s">
        <v>911</v>
      </c>
    </row>
    <row r="363" spans="1:6" ht="14" x14ac:dyDescent="0.15">
      <c r="A363" s="8" t="s">
        <v>43</v>
      </c>
      <c r="B363" s="29">
        <v>44316</v>
      </c>
      <c r="C363" s="14">
        <v>20185</v>
      </c>
      <c r="D363" t="s">
        <v>56</v>
      </c>
      <c r="E363" t="s">
        <v>901</v>
      </c>
      <c r="F363" s="25" t="s">
        <v>911</v>
      </c>
    </row>
    <row r="364" spans="1:6" ht="14" x14ac:dyDescent="0.15">
      <c r="A364" s="7" t="s">
        <v>43</v>
      </c>
      <c r="B364" s="29">
        <v>44286</v>
      </c>
      <c r="C364" s="14">
        <v>17502</v>
      </c>
      <c r="D364" t="s">
        <v>56</v>
      </c>
      <c r="E364" t="s">
        <v>901</v>
      </c>
      <c r="F364" s="25" t="s">
        <v>912</v>
      </c>
    </row>
    <row r="365" spans="1:6" ht="14" x14ac:dyDescent="0.15">
      <c r="A365" s="8" t="s">
        <v>43</v>
      </c>
      <c r="B365" s="29">
        <v>44255</v>
      </c>
      <c r="C365" s="14">
        <v>16057</v>
      </c>
      <c r="D365" t="s">
        <v>56</v>
      </c>
      <c r="E365" t="s">
        <v>901</v>
      </c>
      <c r="F365" s="25" t="s">
        <v>912</v>
      </c>
    </row>
    <row r="366" spans="1:6" ht="14" x14ac:dyDescent="0.15">
      <c r="A366" s="7" t="s">
        <v>43</v>
      </c>
      <c r="B366" s="29">
        <v>44227</v>
      </c>
      <c r="C366" s="14">
        <v>14276</v>
      </c>
      <c r="D366" t="s">
        <v>56</v>
      </c>
      <c r="E366" t="s">
        <v>901</v>
      </c>
      <c r="F366" s="25" t="s">
        <v>912</v>
      </c>
    </row>
    <row r="367" spans="1:6" ht="14" x14ac:dyDescent="0.15">
      <c r="A367" s="8" t="s">
        <v>26</v>
      </c>
      <c r="B367" s="29">
        <v>43861</v>
      </c>
      <c r="C367" s="14">
        <v>864</v>
      </c>
      <c r="D367" t="s">
        <v>57</v>
      </c>
      <c r="E367" t="s">
        <v>897</v>
      </c>
      <c r="F367" s="25" t="s">
        <v>907</v>
      </c>
    </row>
    <row r="368" spans="1:6" ht="14" x14ac:dyDescent="0.15">
      <c r="A368" s="7" t="s">
        <v>26</v>
      </c>
      <c r="B368" s="29">
        <v>43890</v>
      </c>
      <c r="C368" s="14">
        <v>765</v>
      </c>
      <c r="D368" t="s">
        <v>57</v>
      </c>
      <c r="E368" t="s">
        <v>897</v>
      </c>
      <c r="F368" s="25" t="s">
        <v>907</v>
      </c>
    </row>
    <row r="369" spans="1:6" ht="14" x14ac:dyDescent="0.15">
      <c r="A369" s="8" t="s">
        <v>26</v>
      </c>
      <c r="B369" s="29">
        <v>43921</v>
      </c>
      <c r="C369" s="14">
        <v>1051</v>
      </c>
      <c r="D369" t="s">
        <v>57</v>
      </c>
      <c r="E369" t="s">
        <v>897</v>
      </c>
      <c r="F369" s="25" t="s">
        <v>907</v>
      </c>
    </row>
    <row r="370" spans="1:6" ht="14" x14ac:dyDescent="0.15">
      <c r="A370" s="7" t="s">
        <v>26</v>
      </c>
      <c r="B370" s="29">
        <v>43951</v>
      </c>
      <c r="C370" s="14">
        <v>1053</v>
      </c>
      <c r="D370" t="s">
        <v>57</v>
      </c>
      <c r="E370" t="s">
        <v>897</v>
      </c>
      <c r="F370" s="25" t="s">
        <v>908</v>
      </c>
    </row>
    <row r="371" spans="1:6" ht="14" x14ac:dyDescent="0.15">
      <c r="A371" s="8" t="s">
        <v>26</v>
      </c>
      <c r="B371" s="29">
        <v>43982</v>
      </c>
      <c r="C371" s="14">
        <v>1146</v>
      </c>
      <c r="D371" t="s">
        <v>57</v>
      </c>
      <c r="E371" t="s">
        <v>897</v>
      </c>
      <c r="F371" s="25" t="s">
        <v>908</v>
      </c>
    </row>
    <row r="372" spans="1:6" ht="14" x14ac:dyDescent="0.15">
      <c r="A372" s="7" t="s">
        <v>26</v>
      </c>
      <c r="B372" s="29">
        <v>44012</v>
      </c>
      <c r="C372" s="14">
        <v>674</v>
      </c>
      <c r="D372" t="s">
        <v>57</v>
      </c>
      <c r="E372" t="s">
        <v>897</v>
      </c>
      <c r="F372" s="25" t="s">
        <v>908</v>
      </c>
    </row>
    <row r="373" spans="1:6" ht="14" x14ac:dyDescent="0.15">
      <c r="A373" s="8" t="s">
        <v>26</v>
      </c>
      <c r="B373" s="29">
        <v>44043</v>
      </c>
      <c r="C373" s="14">
        <v>764</v>
      </c>
      <c r="D373" t="s">
        <v>57</v>
      </c>
      <c r="E373" t="s">
        <v>897</v>
      </c>
      <c r="F373" s="25" t="s">
        <v>909</v>
      </c>
    </row>
    <row r="374" spans="1:6" ht="14" x14ac:dyDescent="0.15">
      <c r="A374" s="7" t="s">
        <v>26</v>
      </c>
      <c r="B374" s="29">
        <v>44074</v>
      </c>
      <c r="C374" s="14">
        <v>482</v>
      </c>
      <c r="D374" t="s">
        <v>57</v>
      </c>
      <c r="E374" t="s">
        <v>897</v>
      </c>
      <c r="F374" s="25" t="s">
        <v>909</v>
      </c>
    </row>
    <row r="375" spans="1:6" ht="14" x14ac:dyDescent="0.15">
      <c r="A375" s="8" t="s">
        <v>26</v>
      </c>
      <c r="B375" s="29">
        <v>44104</v>
      </c>
      <c r="C375" s="14">
        <v>673</v>
      </c>
      <c r="D375" t="s">
        <v>57</v>
      </c>
      <c r="E375" t="s">
        <v>897</v>
      </c>
      <c r="F375" s="25" t="s">
        <v>909</v>
      </c>
    </row>
    <row r="376" spans="1:6" ht="14" x14ac:dyDescent="0.15">
      <c r="A376" s="7" t="s">
        <v>26</v>
      </c>
      <c r="B376" s="29">
        <v>44135</v>
      </c>
      <c r="C376" s="14">
        <v>575</v>
      </c>
      <c r="D376" t="s">
        <v>57</v>
      </c>
      <c r="E376" t="s">
        <v>897</v>
      </c>
      <c r="F376" s="25" t="s">
        <v>910</v>
      </c>
    </row>
    <row r="377" spans="1:6" ht="14" x14ac:dyDescent="0.15">
      <c r="A377" s="8" t="s">
        <v>26</v>
      </c>
      <c r="B377" s="29">
        <v>44165</v>
      </c>
      <c r="C377" s="14">
        <v>865</v>
      </c>
      <c r="D377" t="s">
        <v>57</v>
      </c>
      <c r="E377" t="s">
        <v>897</v>
      </c>
      <c r="F377" s="25" t="s">
        <v>910</v>
      </c>
    </row>
    <row r="378" spans="1:6" ht="14" x14ac:dyDescent="0.15">
      <c r="A378" s="7" t="s">
        <v>26</v>
      </c>
      <c r="B378" s="29">
        <v>44196</v>
      </c>
      <c r="C378" s="14">
        <v>674</v>
      </c>
      <c r="D378" t="s">
        <v>57</v>
      </c>
      <c r="E378" t="s">
        <v>897</v>
      </c>
      <c r="F378" s="25" t="s">
        <v>910</v>
      </c>
    </row>
    <row r="379" spans="1:6" ht="14" x14ac:dyDescent="0.15">
      <c r="A379" s="8" t="s">
        <v>26</v>
      </c>
      <c r="B379" s="29">
        <v>44377</v>
      </c>
      <c r="C379" s="14">
        <v>681</v>
      </c>
      <c r="D379" t="s">
        <v>57</v>
      </c>
      <c r="E379" t="s">
        <v>897</v>
      </c>
      <c r="F379" s="25" t="s">
        <v>911</v>
      </c>
    </row>
    <row r="380" spans="1:6" ht="14" x14ac:dyDescent="0.15">
      <c r="A380" s="7" t="s">
        <v>26</v>
      </c>
      <c r="B380" s="29">
        <v>44347</v>
      </c>
      <c r="C380" s="14">
        <v>1136</v>
      </c>
      <c r="D380" t="s">
        <v>57</v>
      </c>
      <c r="E380" t="s">
        <v>897</v>
      </c>
      <c r="F380" s="25" t="s">
        <v>911</v>
      </c>
    </row>
    <row r="381" spans="1:6" ht="14" x14ac:dyDescent="0.15">
      <c r="A381" s="8" t="s">
        <v>26</v>
      </c>
      <c r="B381" s="29">
        <v>44316</v>
      </c>
      <c r="C381" s="14">
        <v>1095</v>
      </c>
      <c r="D381" t="s">
        <v>57</v>
      </c>
      <c r="E381" t="s">
        <v>897</v>
      </c>
      <c r="F381" s="25" t="s">
        <v>911</v>
      </c>
    </row>
    <row r="382" spans="1:6" ht="14" x14ac:dyDescent="0.15">
      <c r="A382" s="7" t="s">
        <v>26</v>
      </c>
      <c r="B382" s="29">
        <v>44286</v>
      </c>
      <c r="C382" s="14">
        <v>1043</v>
      </c>
      <c r="D382" t="s">
        <v>57</v>
      </c>
      <c r="E382" t="s">
        <v>897</v>
      </c>
      <c r="F382" s="25" t="s">
        <v>912</v>
      </c>
    </row>
    <row r="383" spans="1:6" ht="14" x14ac:dyDescent="0.15">
      <c r="A383" s="8" t="s">
        <v>26</v>
      </c>
      <c r="B383" s="29">
        <v>44255</v>
      </c>
      <c r="C383" s="14">
        <v>797</v>
      </c>
      <c r="D383" t="s">
        <v>57</v>
      </c>
      <c r="E383" t="s">
        <v>897</v>
      </c>
      <c r="F383" s="25" t="s">
        <v>912</v>
      </c>
    </row>
    <row r="384" spans="1:6" ht="14" x14ac:dyDescent="0.15">
      <c r="A384" s="7" t="s">
        <v>26</v>
      </c>
      <c r="B384" s="29">
        <v>44227</v>
      </c>
      <c r="C384" s="14">
        <v>859</v>
      </c>
      <c r="D384" t="s">
        <v>57</v>
      </c>
      <c r="E384" t="s">
        <v>897</v>
      </c>
      <c r="F384" s="25" t="s">
        <v>912</v>
      </c>
    </row>
    <row r="385" spans="1:6" ht="14" x14ac:dyDescent="0.15">
      <c r="A385" s="8" t="s">
        <v>34</v>
      </c>
      <c r="B385" s="29">
        <v>44165</v>
      </c>
      <c r="C385" s="14">
        <v>916</v>
      </c>
      <c r="D385" t="s">
        <v>57</v>
      </c>
      <c r="E385" t="s">
        <v>897</v>
      </c>
      <c r="F385" s="25" t="s">
        <v>910</v>
      </c>
    </row>
    <row r="386" spans="1:6" ht="14" x14ac:dyDescent="0.15">
      <c r="A386" s="7" t="s">
        <v>34</v>
      </c>
      <c r="B386" s="29">
        <v>44196</v>
      </c>
      <c r="C386" s="14">
        <v>1176</v>
      </c>
      <c r="D386" t="s">
        <v>57</v>
      </c>
      <c r="E386" t="s">
        <v>897</v>
      </c>
      <c r="F386" s="25" t="s">
        <v>910</v>
      </c>
    </row>
    <row r="387" spans="1:6" ht="14" x14ac:dyDescent="0.15">
      <c r="A387" s="8" t="s">
        <v>34</v>
      </c>
      <c r="B387" s="29">
        <v>44377</v>
      </c>
      <c r="C387" s="14">
        <v>1193</v>
      </c>
      <c r="D387" t="s">
        <v>57</v>
      </c>
      <c r="E387" t="s">
        <v>897</v>
      </c>
      <c r="F387" s="25" t="s">
        <v>911</v>
      </c>
    </row>
    <row r="388" spans="1:6" ht="14" x14ac:dyDescent="0.15">
      <c r="A388" s="7" t="s">
        <v>34</v>
      </c>
      <c r="B388" s="29">
        <v>44347</v>
      </c>
      <c r="C388" s="14">
        <v>1360</v>
      </c>
      <c r="D388" t="s">
        <v>57</v>
      </c>
      <c r="E388" t="s">
        <v>897</v>
      </c>
      <c r="F388" s="25" t="s">
        <v>911</v>
      </c>
    </row>
    <row r="389" spans="1:6" ht="14" x14ac:dyDescent="0.15">
      <c r="A389" s="8" t="s">
        <v>34</v>
      </c>
      <c r="B389" s="29">
        <v>44316</v>
      </c>
      <c r="C389" s="14">
        <v>1768</v>
      </c>
      <c r="D389" t="s">
        <v>57</v>
      </c>
      <c r="E389" t="s">
        <v>897</v>
      </c>
      <c r="F389" s="25" t="s">
        <v>911</v>
      </c>
    </row>
    <row r="390" spans="1:6" ht="14" x14ac:dyDescent="0.15">
      <c r="A390" s="7" t="s">
        <v>34</v>
      </c>
      <c r="B390" s="29">
        <v>44286</v>
      </c>
      <c r="C390" s="14">
        <v>1192</v>
      </c>
      <c r="D390" t="s">
        <v>57</v>
      </c>
      <c r="E390" t="s">
        <v>897</v>
      </c>
      <c r="F390" s="25" t="s">
        <v>912</v>
      </c>
    </row>
    <row r="391" spans="1:6" ht="14" x14ac:dyDescent="0.15">
      <c r="A391" s="8" t="s">
        <v>34</v>
      </c>
      <c r="B391" s="29">
        <v>44255</v>
      </c>
      <c r="C391" s="14">
        <v>1332</v>
      </c>
      <c r="D391" t="s">
        <v>57</v>
      </c>
      <c r="E391" t="s">
        <v>897</v>
      </c>
      <c r="F391" s="25" t="s">
        <v>912</v>
      </c>
    </row>
    <row r="392" spans="1:6" ht="14" x14ac:dyDescent="0.15">
      <c r="A392" s="7" t="s">
        <v>34</v>
      </c>
      <c r="B392" s="29">
        <v>44227</v>
      </c>
      <c r="C392" s="14">
        <v>941</v>
      </c>
      <c r="D392" t="s">
        <v>57</v>
      </c>
      <c r="E392" t="s">
        <v>897</v>
      </c>
      <c r="F392" s="25" t="s">
        <v>912</v>
      </c>
    </row>
    <row r="393" spans="1:6" ht="14" x14ac:dyDescent="0.15">
      <c r="A393" s="8" t="s">
        <v>38</v>
      </c>
      <c r="B393" s="29">
        <v>43861</v>
      </c>
      <c r="C393" s="14">
        <v>1131</v>
      </c>
      <c r="D393" t="s">
        <v>57</v>
      </c>
      <c r="E393" t="s">
        <v>897</v>
      </c>
      <c r="F393" s="25" t="s">
        <v>907</v>
      </c>
    </row>
    <row r="394" spans="1:6" ht="14" x14ac:dyDescent="0.15">
      <c r="A394" s="7" t="s">
        <v>38</v>
      </c>
      <c r="B394" s="29">
        <v>43890</v>
      </c>
      <c r="C394" s="14">
        <v>1268</v>
      </c>
      <c r="D394" t="s">
        <v>57</v>
      </c>
      <c r="E394" t="s">
        <v>897</v>
      </c>
      <c r="F394" s="25" t="s">
        <v>907</v>
      </c>
    </row>
    <row r="395" spans="1:6" ht="14" x14ac:dyDescent="0.15">
      <c r="A395" s="8" t="s">
        <v>38</v>
      </c>
      <c r="B395" s="29">
        <v>43921</v>
      </c>
      <c r="C395" s="14">
        <v>1410</v>
      </c>
      <c r="D395" t="s">
        <v>57</v>
      </c>
      <c r="E395" t="s">
        <v>897</v>
      </c>
      <c r="F395" s="25" t="s">
        <v>907</v>
      </c>
    </row>
    <row r="396" spans="1:6" ht="14" x14ac:dyDescent="0.15">
      <c r="A396" s="7" t="s">
        <v>38</v>
      </c>
      <c r="B396" s="29">
        <v>43951</v>
      </c>
      <c r="C396" s="14">
        <v>1688</v>
      </c>
      <c r="D396" t="s">
        <v>57</v>
      </c>
      <c r="E396" t="s">
        <v>897</v>
      </c>
      <c r="F396" s="25" t="s">
        <v>908</v>
      </c>
    </row>
    <row r="397" spans="1:6" ht="14" x14ac:dyDescent="0.15">
      <c r="A397" s="8" t="s">
        <v>38</v>
      </c>
      <c r="B397" s="29">
        <v>43982</v>
      </c>
      <c r="C397" s="14">
        <v>1548</v>
      </c>
      <c r="D397" t="s">
        <v>57</v>
      </c>
      <c r="E397" t="s">
        <v>897</v>
      </c>
      <c r="F397" s="25" t="s">
        <v>908</v>
      </c>
    </row>
    <row r="398" spans="1:6" ht="14" x14ac:dyDescent="0.15">
      <c r="A398" s="7" t="s">
        <v>38</v>
      </c>
      <c r="B398" s="29">
        <v>44012</v>
      </c>
      <c r="C398" s="14">
        <v>1127</v>
      </c>
      <c r="D398" t="s">
        <v>57</v>
      </c>
      <c r="E398" t="s">
        <v>897</v>
      </c>
      <c r="F398" s="25" t="s">
        <v>908</v>
      </c>
    </row>
    <row r="399" spans="1:6" ht="14" x14ac:dyDescent="0.15">
      <c r="A399" s="10" t="s">
        <v>38</v>
      </c>
      <c r="B399" s="29">
        <v>44043</v>
      </c>
      <c r="C399" s="14">
        <v>984</v>
      </c>
      <c r="D399" t="s">
        <v>57</v>
      </c>
      <c r="E399" t="s">
        <v>897</v>
      </c>
      <c r="F399" s="25" t="s">
        <v>909</v>
      </c>
    </row>
    <row r="400" spans="1:6" ht="14" x14ac:dyDescent="0.15">
      <c r="A400" s="9" t="s">
        <v>38</v>
      </c>
      <c r="B400" s="29">
        <v>44074</v>
      </c>
      <c r="C400" s="14">
        <v>850</v>
      </c>
      <c r="D400" t="s">
        <v>57</v>
      </c>
      <c r="E400" t="s">
        <v>897</v>
      </c>
      <c r="F400" s="25" t="s">
        <v>909</v>
      </c>
    </row>
    <row r="401" spans="1:6" ht="14" x14ac:dyDescent="0.15">
      <c r="A401" s="10" t="s">
        <v>38</v>
      </c>
      <c r="B401" s="29">
        <v>44104</v>
      </c>
      <c r="C401" s="14">
        <v>850</v>
      </c>
      <c r="D401" t="s">
        <v>57</v>
      </c>
      <c r="E401" t="s">
        <v>897</v>
      </c>
      <c r="F401" s="25" t="s">
        <v>909</v>
      </c>
    </row>
    <row r="402" spans="1:6" ht="14" x14ac:dyDescent="0.15">
      <c r="A402" s="9" t="s">
        <v>38</v>
      </c>
      <c r="B402" s="29">
        <v>44135</v>
      </c>
      <c r="C402" s="14">
        <v>986</v>
      </c>
      <c r="D402" t="s">
        <v>57</v>
      </c>
      <c r="E402" t="s">
        <v>897</v>
      </c>
      <c r="F402" s="25" t="s">
        <v>910</v>
      </c>
    </row>
    <row r="403" spans="1:6" ht="14" x14ac:dyDescent="0.15">
      <c r="A403" s="10" t="s">
        <v>38</v>
      </c>
      <c r="B403" s="29">
        <v>44165</v>
      </c>
      <c r="C403" s="14">
        <v>1129</v>
      </c>
      <c r="D403" t="s">
        <v>57</v>
      </c>
      <c r="E403" t="s">
        <v>897</v>
      </c>
      <c r="F403" s="25" t="s">
        <v>910</v>
      </c>
    </row>
    <row r="404" spans="1:6" ht="14" x14ac:dyDescent="0.15">
      <c r="A404" s="9" t="s">
        <v>38</v>
      </c>
      <c r="B404" s="29">
        <v>44196</v>
      </c>
      <c r="C404" s="14">
        <v>1131</v>
      </c>
      <c r="D404" t="s">
        <v>57</v>
      </c>
      <c r="E404" t="s">
        <v>897</v>
      </c>
      <c r="F404" s="25" t="s">
        <v>910</v>
      </c>
    </row>
    <row r="405" spans="1:6" ht="14" x14ac:dyDescent="0.15">
      <c r="A405" s="10" t="s">
        <v>38</v>
      </c>
      <c r="B405" s="29">
        <v>44377</v>
      </c>
      <c r="C405" s="14">
        <v>1119</v>
      </c>
      <c r="D405" t="s">
        <v>57</v>
      </c>
      <c r="E405" t="s">
        <v>897</v>
      </c>
      <c r="F405" s="25" t="s">
        <v>911</v>
      </c>
    </row>
    <row r="406" spans="1:6" ht="14" x14ac:dyDescent="0.15">
      <c r="A406" s="9" t="s">
        <v>38</v>
      </c>
      <c r="B406" s="29">
        <v>44347</v>
      </c>
      <c r="C406" s="14">
        <v>1598</v>
      </c>
      <c r="D406" t="s">
        <v>57</v>
      </c>
      <c r="E406" t="s">
        <v>897</v>
      </c>
      <c r="F406" s="25" t="s">
        <v>911</v>
      </c>
    </row>
    <row r="407" spans="1:6" ht="14" x14ac:dyDescent="0.15">
      <c r="A407" s="10" t="s">
        <v>38</v>
      </c>
      <c r="B407" s="29">
        <v>44316</v>
      </c>
      <c r="C407" s="14">
        <v>1707</v>
      </c>
      <c r="D407" t="s">
        <v>57</v>
      </c>
      <c r="E407" t="s">
        <v>897</v>
      </c>
      <c r="F407" s="25" t="s">
        <v>911</v>
      </c>
    </row>
    <row r="408" spans="1:6" ht="14" x14ac:dyDescent="0.15">
      <c r="A408" s="9" t="s">
        <v>38</v>
      </c>
      <c r="B408" s="29">
        <v>44286</v>
      </c>
      <c r="C408" s="14">
        <v>1404</v>
      </c>
      <c r="D408" t="s">
        <v>57</v>
      </c>
      <c r="E408" t="s">
        <v>897</v>
      </c>
      <c r="F408" s="25" t="s">
        <v>912</v>
      </c>
    </row>
    <row r="409" spans="1:6" ht="14" x14ac:dyDescent="0.15">
      <c r="A409" s="8" t="s">
        <v>38</v>
      </c>
      <c r="B409" s="29">
        <v>44255</v>
      </c>
      <c r="C409" s="14">
        <v>1252</v>
      </c>
      <c r="D409" t="s">
        <v>57</v>
      </c>
      <c r="E409" t="s">
        <v>897</v>
      </c>
      <c r="F409" s="25" t="s">
        <v>912</v>
      </c>
    </row>
    <row r="410" spans="1:6" ht="14" x14ac:dyDescent="0.15">
      <c r="A410" s="7" t="s">
        <v>38</v>
      </c>
      <c r="B410" s="29">
        <v>44227</v>
      </c>
      <c r="C410" s="14">
        <v>1119</v>
      </c>
      <c r="D410" t="s">
        <v>57</v>
      </c>
      <c r="E410" t="s">
        <v>897</v>
      </c>
      <c r="F410" s="25" t="s">
        <v>912</v>
      </c>
    </row>
    <row r="411" spans="1:6" ht="14" x14ac:dyDescent="0.15">
      <c r="A411" s="8" t="s">
        <v>13</v>
      </c>
      <c r="B411" s="29">
        <v>43861</v>
      </c>
      <c r="C411" s="14">
        <v>318</v>
      </c>
      <c r="D411" t="s">
        <v>56</v>
      </c>
      <c r="E411" t="s">
        <v>901</v>
      </c>
      <c r="F411" s="25" t="s">
        <v>907</v>
      </c>
    </row>
    <row r="412" spans="1:6" ht="14" x14ac:dyDescent="0.15">
      <c r="A412" s="7" t="s">
        <v>13</v>
      </c>
      <c r="B412" s="29">
        <v>43890</v>
      </c>
      <c r="C412" s="14">
        <v>453</v>
      </c>
      <c r="D412" t="s">
        <v>56</v>
      </c>
      <c r="E412" t="s">
        <v>901</v>
      </c>
      <c r="F412" s="25" t="s">
        <v>907</v>
      </c>
    </row>
    <row r="413" spans="1:6" ht="14" x14ac:dyDescent="0.15">
      <c r="A413" s="8" t="s">
        <v>13</v>
      </c>
      <c r="B413" s="29">
        <v>43921</v>
      </c>
      <c r="C413" s="14">
        <v>411</v>
      </c>
      <c r="D413" t="s">
        <v>56</v>
      </c>
      <c r="E413" t="s">
        <v>901</v>
      </c>
      <c r="F413" s="25" t="s">
        <v>907</v>
      </c>
    </row>
    <row r="414" spans="1:6" ht="14" x14ac:dyDescent="0.15">
      <c r="A414" s="7" t="s">
        <v>13</v>
      </c>
      <c r="B414" s="29">
        <v>43951</v>
      </c>
      <c r="C414" s="14">
        <v>588</v>
      </c>
      <c r="D414" t="s">
        <v>56</v>
      </c>
      <c r="E414" t="s">
        <v>901</v>
      </c>
      <c r="F414" s="25" t="s">
        <v>908</v>
      </c>
    </row>
    <row r="415" spans="1:6" ht="14" x14ac:dyDescent="0.15">
      <c r="A415" s="8" t="s">
        <v>13</v>
      </c>
      <c r="B415" s="29">
        <v>43982</v>
      </c>
      <c r="C415" s="14">
        <v>457</v>
      </c>
      <c r="D415" t="s">
        <v>56</v>
      </c>
      <c r="E415" t="s">
        <v>901</v>
      </c>
      <c r="F415" s="25" t="s">
        <v>908</v>
      </c>
    </row>
    <row r="416" spans="1:6" ht="14" x14ac:dyDescent="0.15">
      <c r="A416" s="7" t="s">
        <v>13</v>
      </c>
      <c r="B416" s="29">
        <v>44012</v>
      </c>
      <c r="C416" s="14">
        <v>410</v>
      </c>
      <c r="D416" t="s">
        <v>56</v>
      </c>
      <c r="E416" t="s">
        <v>901</v>
      </c>
      <c r="F416" s="25" t="s">
        <v>908</v>
      </c>
    </row>
    <row r="417" spans="1:6" ht="14" x14ac:dyDescent="0.15">
      <c r="A417" s="8" t="s">
        <v>13</v>
      </c>
      <c r="B417" s="29">
        <v>44043</v>
      </c>
      <c r="C417" s="14">
        <v>273</v>
      </c>
      <c r="D417" t="s">
        <v>56</v>
      </c>
      <c r="E417" t="s">
        <v>901</v>
      </c>
      <c r="F417" s="25" t="s">
        <v>909</v>
      </c>
    </row>
    <row r="418" spans="1:6" ht="14" x14ac:dyDescent="0.15">
      <c r="A418" s="7" t="s">
        <v>13</v>
      </c>
      <c r="B418" s="29">
        <v>44074</v>
      </c>
      <c r="C418" s="14">
        <v>317</v>
      </c>
      <c r="D418" t="s">
        <v>56</v>
      </c>
      <c r="E418" t="s">
        <v>901</v>
      </c>
      <c r="F418" s="25" t="s">
        <v>909</v>
      </c>
    </row>
    <row r="419" spans="1:6" ht="14" x14ac:dyDescent="0.15">
      <c r="A419" s="8" t="s">
        <v>13</v>
      </c>
      <c r="B419" s="29">
        <v>44104</v>
      </c>
      <c r="C419" s="14">
        <v>233</v>
      </c>
      <c r="D419" t="s">
        <v>56</v>
      </c>
      <c r="E419" t="s">
        <v>901</v>
      </c>
      <c r="F419" s="25" t="s">
        <v>909</v>
      </c>
    </row>
    <row r="420" spans="1:6" ht="14" x14ac:dyDescent="0.15">
      <c r="A420" s="7" t="s">
        <v>13</v>
      </c>
      <c r="B420" s="29">
        <v>44135</v>
      </c>
      <c r="C420" s="14">
        <v>367</v>
      </c>
      <c r="D420" t="s">
        <v>56</v>
      </c>
      <c r="E420" t="s">
        <v>901</v>
      </c>
      <c r="F420" s="25" t="s">
        <v>910</v>
      </c>
    </row>
    <row r="421" spans="1:6" ht="14" x14ac:dyDescent="0.15">
      <c r="A421" s="8" t="s">
        <v>13</v>
      </c>
      <c r="B421" s="29">
        <v>44165</v>
      </c>
      <c r="C421" s="14">
        <v>322</v>
      </c>
      <c r="D421" t="s">
        <v>56</v>
      </c>
      <c r="E421" t="s">
        <v>901</v>
      </c>
      <c r="F421" s="25" t="s">
        <v>910</v>
      </c>
    </row>
    <row r="422" spans="1:6" ht="14" x14ac:dyDescent="0.15">
      <c r="A422" s="7" t="s">
        <v>13</v>
      </c>
      <c r="B422" s="29">
        <v>44196</v>
      </c>
      <c r="C422" s="14">
        <v>407</v>
      </c>
      <c r="D422" t="s">
        <v>56</v>
      </c>
      <c r="E422" t="s">
        <v>901</v>
      </c>
      <c r="F422" s="25" t="s">
        <v>910</v>
      </c>
    </row>
    <row r="423" spans="1:6" ht="14" x14ac:dyDescent="0.15">
      <c r="A423" s="8" t="s">
        <v>13</v>
      </c>
      <c r="B423" s="29">
        <v>44377</v>
      </c>
      <c r="C423" s="14">
        <v>409</v>
      </c>
      <c r="D423" t="s">
        <v>56</v>
      </c>
      <c r="E423" t="s">
        <v>901</v>
      </c>
      <c r="F423" s="25" t="s">
        <v>911</v>
      </c>
    </row>
    <row r="424" spans="1:6" ht="14" x14ac:dyDescent="0.15">
      <c r="A424" s="7" t="s">
        <v>13</v>
      </c>
      <c r="B424" s="29">
        <v>44347</v>
      </c>
      <c r="C424" s="14">
        <v>459</v>
      </c>
      <c r="D424" t="s">
        <v>56</v>
      </c>
      <c r="E424" t="s">
        <v>901</v>
      </c>
      <c r="F424" s="25" t="s">
        <v>911</v>
      </c>
    </row>
    <row r="425" spans="1:6" ht="14" x14ac:dyDescent="0.15">
      <c r="A425" s="8" t="s">
        <v>13</v>
      </c>
      <c r="B425" s="29">
        <v>44316</v>
      </c>
      <c r="C425" s="14">
        <v>591</v>
      </c>
      <c r="D425" t="s">
        <v>56</v>
      </c>
      <c r="E425" t="s">
        <v>901</v>
      </c>
      <c r="F425" s="25" t="s">
        <v>911</v>
      </c>
    </row>
    <row r="426" spans="1:6" ht="14" x14ac:dyDescent="0.15">
      <c r="A426" s="7" t="s">
        <v>13</v>
      </c>
      <c r="B426" s="29">
        <v>44286</v>
      </c>
      <c r="C426" s="14">
        <v>421</v>
      </c>
      <c r="D426" t="s">
        <v>56</v>
      </c>
      <c r="E426" t="s">
        <v>901</v>
      </c>
      <c r="F426" s="25" t="s">
        <v>912</v>
      </c>
    </row>
    <row r="427" spans="1:6" ht="14" x14ac:dyDescent="0.15">
      <c r="A427" s="8" t="s">
        <v>13</v>
      </c>
      <c r="B427" s="29">
        <v>44255</v>
      </c>
      <c r="C427" s="14">
        <v>456</v>
      </c>
      <c r="D427" t="s">
        <v>56</v>
      </c>
      <c r="E427" t="s">
        <v>901</v>
      </c>
      <c r="F427" s="25" t="s">
        <v>912</v>
      </c>
    </row>
    <row r="428" spans="1:6" ht="14" x14ac:dyDescent="0.15">
      <c r="A428" s="7" t="s">
        <v>13</v>
      </c>
      <c r="B428" s="29">
        <v>44227</v>
      </c>
      <c r="C428" s="14">
        <v>316</v>
      </c>
      <c r="D428" t="s">
        <v>56</v>
      </c>
      <c r="E428" t="s">
        <v>901</v>
      </c>
      <c r="F428" s="25" t="s">
        <v>912</v>
      </c>
    </row>
    <row r="429" spans="1:6" ht="14" x14ac:dyDescent="0.15">
      <c r="A429" s="8" t="s">
        <v>48</v>
      </c>
      <c r="B429" s="29">
        <v>43861</v>
      </c>
      <c r="C429" s="14">
        <v>1488</v>
      </c>
      <c r="D429" t="s">
        <v>57</v>
      </c>
      <c r="E429" t="s">
        <v>897</v>
      </c>
      <c r="F429" s="25" t="s">
        <v>907</v>
      </c>
    </row>
    <row r="430" spans="1:6" ht="14" x14ac:dyDescent="0.15">
      <c r="A430" s="7" t="s">
        <v>48</v>
      </c>
      <c r="B430" s="29">
        <v>43890</v>
      </c>
      <c r="C430" s="14">
        <v>1674</v>
      </c>
      <c r="D430" t="s">
        <v>57</v>
      </c>
      <c r="E430" t="s">
        <v>897</v>
      </c>
      <c r="F430" s="25" t="s">
        <v>907</v>
      </c>
    </row>
    <row r="431" spans="1:6" ht="14" x14ac:dyDescent="0.15">
      <c r="A431" s="8" t="s">
        <v>48</v>
      </c>
      <c r="B431" s="29">
        <v>43921</v>
      </c>
      <c r="C431" s="14">
        <v>1862</v>
      </c>
      <c r="D431" t="s">
        <v>57</v>
      </c>
      <c r="E431" t="s">
        <v>897</v>
      </c>
      <c r="F431" s="25" t="s">
        <v>907</v>
      </c>
    </row>
    <row r="432" spans="1:6" ht="14" x14ac:dyDescent="0.15">
      <c r="A432" s="7" t="s">
        <v>48</v>
      </c>
      <c r="B432" s="29">
        <v>43951</v>
      </c>
      <c r="C432" s="14">
        <v>2231</v>
      </c>
      <c r="D432" t="s">
        <v>57</v>
      </c>
      <c r="E432" t="s">
        <v>897</v>
      </c>
      <c r="F432" s="25" t="s">
        <v>908</v>
      </c>
    </row>
    <row r="433" spans="1:6" ht="14" x14ac:dyDescent="0.15">
      <c r="A433" s="8" t="s">
        <v>48</v>
      </c>
      <c r="B433" s="29">
        <v>43982</v>
      </c>
      <c r="C433" s="14">
        <v>2049</v>
      </c>
      <c r="D433" t="s">
        <v>57</v>
      </c>
      <c r="E433" t="s">
        <v>897</v>
      </c>
      <c r="F433" s="25" t="s">
        <v>908</v>
      </c>
    </row>
    <row r="434" spans="1:6" ht="14" x14ac:dyDescent="0.15">
      <c r="A434" s="7" t="s">
        <v>48</v>
      </c>
      <c r="B434" s="29">
        <v>44012</v>
      </c>
      <c r="C434" s="14">
        <v>1489</v>
      </c>
      <c r="D434" t="s">
        <v>57</v>
      </c>
      <c r="E434" t="s">
        <v>897</v>
      </c>
      <c r="F434" s="25" t="s">
        <v>908</v>
      </c>
    </row>
    <row r="435" spans="1:6" ht="14" x14ac:dyDescent="0.15">
      <c r="A435" s="8" t="s">
        <v>48</v>
      </c>
      <c r="B435" s="29">
        <v>44043</v>
      </c>
      <c r="C435" s="14">
        <v>1301</v>
      </c>
      <c r="D435" t="s">
        <v>57</v>
      </c>
      <c r="E435" t="s">
        <v>897</v>
      </c>
      <c r="F435" s="25" t="s">
        <v>909</v>
      </c>
    </row>
    <row r="436" spans="1:6" ht="14" x14ac:dyDescent="0.15">
      <c r="A436" s="7" t="s">
        <v>48</v>
      </c>
      <c r="B436" s="29">
        <v>44074</v>
      </c>
      <c r="C436" s="14">
        <v>1118</v>
      </c>
      <c r="D436" t="s">
        <v>57</v>
      </c>
      <c r="E436" t="s">
        <v>897</v>
      </c>
      <c r="F436" s="25" t="s">
        <v>909</v>
      </c>
    </row>
    <row r="437" spans="1:6" ht="14" x14ac:dyDescent="0.15">
      <c r="A437" s="8" t="s">
        <v>48</v>
      </c>
      <c r="B437" s="29">
        <v>44104</v>
      </c>
      <c r="C437" s="14">
        <v>1117</v>
      </c>
      <c r="D437" t="s">
        <v>57</v>
      </c>
      <c r="E437" t="s">
        <v>897</v>
      </c>
      <c r="F437" s="25" t="s">
        <v>909</v>
      </c>
    </row>
    <row r="438" spans="1:6" ht="14" x14ac:dyDescent="0.15">
      <c r="A438" s="7" t="s">
        <v>48</v>
      </c>
      <c r="B438" s="29">
        <v>44135</v>
      </c>
      <c r="C438" s="14">
        <v>1301</v>
      </c>
      <c r="D438" t="s">
        <v>57</v>
      </c>
      <c r="E438" t="s">
        <v>897</v>
      </c>
      <c r="F438" s="25" t="s">
        <v>910</v>
      </c>
    </row>
    <row r="439" spans="1:6" ht="14" x14ac:dyDescent="0.15">
      <c r="A439" s="8" t="s">
        <v>48</v>
      </c>
      <c r="B439" s="29">
        <v>44165</v>
      </c>
      <c r="C439" s="14">
        <v>1488</v>
      </c>
      <c r="D439" t="s">
        <v>57</v>
      </c>
      <c r="E439" t="s">
        <v>897</v>
      </c>
      <c r="F439" s="25" t="s">
        <v>910</v>
      </c>
    </row>
    <row r="440" spans="1:6" ht="14" x14ac:dyDescent="0.15">
      <c r="A440" s="7" t="s">
        <v>48</v>
      </c>
      <c r="B440" s="29">
        <v>44196</v>
      </c>
      <c r="C440" s="14">
        <v>1489</v>
      </c>
      <c r="D440" t="s">
        <v>57</v>
      </c>
      <c r="E440" t="s">
        <v>897</v>
      </c>
      <c r="F440" s="25" t="s">
        <v>910</v>
      </c>
    </row>
    <row r="441" spans="1:6" ht="14" x14ac:dyDescent="0.15">
      <c r="A441" s="8" t="s">
        <v>48</v>
      </c>
      <c r="B441" s="29">
        <v>44377</v>
      </c>
      <c r="C441" s="14">
        <v>1551</v>
      </c>
      <c r="D441" t="s">
        <v>57</v>
      </c>
      <c r="E441" t="s">
        <v>897</v>
      </c>
      <c r="F441" s="25" t="s">
        <v>911</v>
      </c>
    </row>
    <row r="442" spans="1:6" ht="14" x14ac:dyDescent="0.15">
      <c r="A442" s="7" t="s">
        <v>48</v>
      </c>
      <c r="B442" s="29">
        <v>44347</v>
      </c>
      <c r="C442" s="14">
        <v>2067</v>
      </c>
      <c r="D442" t="s">
        <v>57</v>
      </c>
      <c r="E442" t="s">
        <v>897</v>
      </c>
      <c r="F442" s="25" t="s">
        <v>911</v>
      </c>
    </row>
    <row r="443" spans="1:6" ht="14" x14ac:dyDescent="0.15">
      <c r="A443" s="8" t="s">
        <v>48</v>
      </c>
      <c r="B443" s="29">
        <v>44316</v>
      </c>
      <c r="C443" s="14">
        <v>2277</v>
      </c>
      <c r="D443" t="s">
        <v>57</v>
      </c>
      <c r="E443" t="s">
        <v>897</v>
      </c>
      <c r="F443" s="25" t="s">
        <v>911</v>
      </c>
    </row>
    <row r="444" spans="1:6" ht="14" x14ac:dyDescent="0.15">
      <c r="A444" s="7" t="s">
        <v>48</v>
      </c>
      <c r="B444" s="29">
        <v>44286</v>
      </c>
      <c r="C444" s="14">
        <v>1854</v>
      </c>
      <c r="D444" t="s">
        <v>57</v>
      </c>
      <c r="E444" t="s">
        <v>897</v>
      </c>
      <c r="F444" s="25" t="s">
        <v>912</v>
      </c>
    </row>
    <row r="445" spans="1:6" ht="14" x14ac:dyDescent="0.15">
      <c r="A445" s="8" t="s">
        <v>48</v>
      </c>
      <c r="B445" s="29">
        <v>44255</v>
      </c>
      <c r="C445" s="14">
        <v>1665</v>
      </c>
      <c r="D445" t="s">
        <v>57</v>
      </c>
      <c r="E445" t="s">
        <v>897</v>
      </c>
      <c r="F445" s="25" t="s">
        <v>912</v>
      </c>
    </row>
    <row r="446" spans="1:6" ht="14" x14ac:dyDescent="0.15">
      <c r="A446" s="7" t="s">
        <v>48</v>
      </c>
      <c r="B446" s="29">
        <v>44227</v>
      </c>
      <c r="C446" s="14">
        <v>1516</v>
      </c>
      <c r="D446" t="s">
        <v>57</v>
      </c>
      <c r="E446" t="s">
        <v>897</v>
      </c>
      <c r="F446" s="25" t="s">
        <v>912</v>
      </c>
    </row>
    <row r="447" spans="1:6" ht="14" x14ac:dyDescent="0.15">
      <c r="A447" s="8" t="s">
        <v>24</v>
      </c>
      <c r="B447" s="29">
        <v>43861</v>
      </c>
      <c r="C447" s="14">
        <v>644</v>
      </c>
      <c r="D447" t="s">
        <v>56</v>
      </c>
      <c r="E447" t="s">
        <v>901</v>
      </c>
      <c r="F447" s="25" t="s">
        <v>907</v>
      </c>
    </row>
    <row r="448" spans="1:6" ht="14" x14ac:dyDescent="0.15">
      <c r="A448" s="7" t="s">
        <v>24</v>
      </c>
      <c r="B448" s="29">
        <v>43890</v>
      </c>
      <c r="C448" s="14">
        <v>814</v>
      </c>
      <c r="D448" t="s">
        <v>56</v>
      </c>
      <c r="E448" t="s">
        <v>901</v>
      </c>
      <c r="F448" s="25" t="s">
        <v>907</v>
      </c>
    </row>
    <row r="449" spans="1:6" ht="14" x14ac:dyDescent="0.15">
      <c r="A449" s="8" t="s">
        <v>24</v>
      </c>
      <c r="B449" s="29">
        <v>43921</v>
      </c>
      <c r="C449" s="14">
        <v>814</v>
      </c>
      <c r="D449" t="s">
        <v>56</v>
      </c>
      <c r="E449" t="s">
        <v>901</v>
      </c>
      <c r="F449" s="25" t="s">
        <v>907</v>
      </c>
    </row>
    <row r="450" spans="1:6" ht="14" x14ac:dyDescent="0.15">
      <c r="A450" s="7" t="s">
        <v>24</v>
      </c>
      <c r="B450" s="29">
        <v>43951</v>
      </c>
      <c r="C450" s="14">
        <v>1068</v>
      </c>
      <c r="D450" t="s">
        <v>56</v>
      </c>
      <c r="E450" t="s">
        <v>901</v>
      </c>
      <c r="F450" s="25" t="s">
        <v>908</v>
      </c>
    </row>
    <row r="451" spans="1:6" ht="14" x14ac:dyDescent="0.15">
      <c r="A451" s="8" t="s">
        <v>24</v>
      </c>
      <c r="B451" s="29">
        <v>43982</v>
      </c>
      <c r="C451" s="14">
        <v>899</v>
      </c>
      <c r="D451" t="s">
        <v>56</v>
      </c>
      <c r="E451" t="s">
        <v>901</v>
      </c>
      <c r="F451" s="25" t="s">
        <v>908</v>
      </c>
    </row>
    <row r="452" spans="1:6" ht="14" x14ac:dyDescent="0.15">
      <c r="A452" s="7" t="s">
        <v>24</v>
      </c>
      <c r="B452" s="29">
        <v>44012</v>
      </c>
      <c r="C452" s="14">
        <v>732</v>
      </c>
      <c r="D452" t="s">
        <v>56</v>
      </c>
      <c r="E452" t="s">
        <v>901</v>
      </c>
      <c r="F452" s="25" t="s">
        <v>908</v>
      </c>
    </row>
    <row r="453" spans="1:6" ht="14" x14ac:dyDescent="0.15">
      <c r="A453" s="8" t="s">
        <v>24</v>
      </c>
      <c r="B453" s="29">
        <v>44043</v>
      </c>
      <c r="C453" s="14">
        <v>560</v>
      </c>
      <c r="D453" t="s">
        <v>56</v>
      </c>
      <c r="E453" t="s">
        <v>901</v>
      </c>
      <c r="F453" s="25" t="s">
        <v>909</v>
      </c>
    </row>
    <row r="454" spans="1:6" ht="14" x14ac:dyDescent="0.15">
      <c r="A454" s="7" t="s">
        <v>24</v>
      </c>
      <c r="B454" s="29">
        <v>44074</v>
      </c>
      <c r="C454" s="14">
        <v>557</v>
      </c>
      <c r="D454" t="s">
        <v>56</v>
      </c>
      <c r="E454" t="s">
        <v>901</v>
      </c>
      <c r="F454" s="25" t="s">
        <v>909</v>
      </c>
    </row>
    <row r="455" spans="1:6" ht="14" x14ac:dyDescent="0.15">
      <c r="A455" s="8" t="s">
        <v>24</v>
      </c>
      <c r="B455" s="29">
        <v>44104</v>
      </c>
      <c r="C455" s="14">
        <v>473</v>
      </c>
      <c r="D455" t="s">
        <v>56</v>
      </c>
      <c r="E455" t="s">
        <v>901</v>
      </c>
      <c r="F455" s="25" t="s">
        <v>909</v>
      </c>
    </row>
    <row r="456" spans="1:6" ht="14" x14ac:dyDescent="0.15">
      <c r="A456" s="7" t="s">
        <v>24</v>
      </c>
      <c r="B456" s="29">
        <v>44135</v>
      </c>
      <c r="C456" s="14">
        <v>645</v>
      </c>
      <c r="D456" t="s">
        <v>56</v>
      </c>
      <c r="E456" t="s">
        <v>901</v>
      </c>
      <c r="F456" s="25" t="s">
        <v>910</v>
      </c>
    </row>
    <row r="457" spans="1:6" ht="14" x14ac:dyDescent="0.15">
      <c r="A457" s="8" t="s">
        <v>24</v>
      </c>
      <c r="B457" s="29">
        <v>44165</v>
      </c>
      <c r="C457" s="14">
        <v>643</v>
      </c>
      <c r="D457" t="s">
        <v>56</v>
      </c>
      <c r="E457" t="s">
        <v>901</v>
      </c>
      <c r="F457" s="25" t="s">
        <v>910</v>
      </c>
    </row>
    <row r="458" spans="1:6" ht="14" x14ac:dyDescent="0.15">
      <c r="A458" s="7" t="s">
        <v>24</v>
      </c>
      <c r="B458" s="29">
        <v>44196</v>
      </c>
      <c r="C458" s="14">
        <v>726</v>
      </c>
      <c r="D458" t="s">
        <v>56</v>
      </c>
      <c r="E458" t="s">
        <v>901</v>
      </c>
      <c r="F458" s="25" t="s">
        <v>910</v>
      </c>
    </row>
    <row r="459" spans="1:6" ht="14" x14ac:dyDescent="0.15">
      <c r="A459" s="8" t="s">
        <v>24</v>
      </c>
      <c r="B459" s="29">
        <v>44377</v>
      </c>
      <c r="C459" s="14">
        <v>755</v>
      </c>
      <c r="D459" t="s">
        <v>56</v>
      </c>
      <c r="E459" t="s">
        <v>901</v>
      </c>
      <c r="F459" s="25" t="s">
        <v>911</v>
      </c>
    </row>
    <row r="460" spans="1:6" ht="14" x14ac:dyDescent="0.15">
      <c r="A460" s="7" t="s">
        <v>24</v>
      </c>
      <c r="B460" s="29">
        <v>44347</v>
      </c>
      <c r="C460" s="14">
        <v>892</v>
      </c>
      <c r="D460" t="s">
        <v>56</v>
      </c>
      <c r="E460" t="s">
        <v>901</v>
      </c>
      <c r="F460" s="25" t="s">
        <v>911</v>
      </c>
    </row>
    <row r="461" spans="1:6" ht="14" x14ac:dyDescent="0.15">
      <c r="A461" s="8" t="s">
        <v>24</v>
      </c>
      <c r="B461" s="29">
        <v>44316</v>
      </c>
      <c r="C461" s="14">
        <v>1125</v>
      </c>
      <c r="D461" t="s">
        <v>56</v>
      </c>
      <c r="E461" t="s">
        <v>901</v>
      </c>
      <c r="F461" s="25" t="s">
        <v>911</v>
      </c>
    </row>
    <row r="462" spans="1:6" ht="14" x14ac:dyDescent="0.15">
      <c r="A462" s="7" t="s">
        <v>24</v>
      </c>
      <c r="B462" s="29">
        <v>44286</v>
      </c>
      <c r="C462" s="14">
        <v>828</v>
      </c>
      <c r="D462" t="s">
        <v>56</v>
      </c>
      <c r="E462" t="s">
        <v>901</v>
      </c>
      <c r="F462" s="25" t="s">
        <v>912</v>
      </c>
    </row>
    <row r="463" spans="1:6" ht="14" x14ac:dyDescent="0.15">
      <c r="A463" s="8" t="s">
        <v>24</v>
      </c>
      <c r="B463" s="29">
        <v>44255</v>
      </c>
      <c r="C463" s="14">
        <v>855</v>
      </c>
      <c r="D463" t="s">
        <v>56</v>
      </c>
      <c r="E463" t="s">
        <v>901</v>
      </c>
      <c r="F463" s="25" t="s">
        <v>912</v>
      </c>
    </row>
    <row r="464" spans="1:6" ht="14" x14ac:dyDescent="0.15">
      <c r="A464" s="7" t="s">
        <v>24</v>
      </c>
      <c r="B464" s="29">
        <v>44227</v>
      </c>
      <c r="C464" s="14">
        <v>668</v>
      </c>
      <c r="D464" t="s">
        <v>56</v>
      </c>
      <c r="E464" t="s">
        <v>901</v>
      </c>
      <c r="F464" s="25" t="s">
        <v>912</v>
      </c>
    </row>
    <row r="465" spans="1:6" ht="14" x14ac:dyDescent="0.15">
      <c r="A465" s="8" t="s">
        <v>52</v>
      </c>
      <c r="B465" s="29">
        <v>43861</v>
      </c>
      <c r="C465" s="14">
        <v>6731</v>
      </c>
      <c r="D465" t="s">
        <v>57</v>
      </c>
      <c r="E465" t="s">
        <v>897</v>
      </c>
      <c r="F465" s="25" t="s">
        <v>907</v>
      </c>
    </row>
    <row r="466" spans="1:6" ht="14" x14ac:dyDescent="0.15">
      <c r="A466" s="7" t="s">
        <v>52</v>
      </c>
      <c r="B466" s="29">
        <v>43890</v>
      </c>
      <c r="C466" s="14">
        <v>5312</v>
      </c>
      <c r="D466" t="s">
        <v>57</v>
      </c>
      <c r="E466" t="s">
        <v>897</v>
      </c>
      <c r="F466" s="25" t="s">
        <v>907</v>
      </c>
    </row>
    <row r="467" spans="1:6" ht="14" x14ac:dyDescent="0.15">
      <c r="A467" s="8" t="s">
        <v>52</v>
      </c>
      <c r="B467" s="29">
        <v>43921</v>
      </c>
      <c r="C467" s="14">
        <v>8146</v>
      </c>
      <c r="D467" t="s">
        <v>57</v>
      </c>
      <c r="E467" t="s">
        <v>897</v>
      </c>
      <c r="F467" s="25" t="s">
        <v>907</v>
      </c>
    </row>
    <row r="468" spans="1:6" ht="14" x14ac:dyDescent="0.15">
      <c r="A468" s="7" t="s">
        <v>52</v>
      </c>
      <c r="B468" s="29">
        <v>43951</v>
      </c>
      <c r="C468" s="14">
        <v>7438</v>
      </c>
      <c r="D468" t="s">
        <v>57</v>
      </c>
      <c r="E468" t="s">
        <v>897</v>
      </c>
      <c r="F468" s="25" t="s">
        <v>908</v>
      </c>
    </row>
    <row r="469" spans="1:6" ht="14" x14ac:dyDescent="0.15">
      <c r="A469" s="8" t="s">
        <v>52</v>
      </c>
      <c r="B469" s="29">
        <v>43982</v>
      </c>
      <c r="C469" s="14">
        <v>8850</v>
      </c>
      <c r="D469" t="s">
        <v>57</v>
      </c>
      <c r="E469" t="s">
        <v>897</v>
      </c>
      <c r="F469" s="25" t="s">
        <v>908</v>
      </c>
    </row>
    <row r="470" spans="1:6" ht="14" x14ac:dyDescent="0.15">
      <c r="A470" s="7" t="s">
        <v>52</v>
      </c>
      <c r="B470" s="29">
        <v>44012</v>
      </c>
      <c r="C470" s="14">
        <v>4608</v>
      </c>
      <c r="D470" t="s">
        <v>57</v>
      </c>
      <c r="E470" t="s">
        <v>897</v>
      </c>
      <c r="F470" s="25" t="s">
        <v>908</v>
      </c>
    </row>
    <row r="471" spans="1:6" ht="14" x14ac:dyDescent="0.15">
      <c r="A471" s="8" t="s">
        <v>52</v>
      </c>
      <c r="B471" s="29">
        <v>44043</v>
      </c>
      <c r="C471" s="14">
        <v>6024</v>
      </c>
      <c r="D471" t="s">
        <v>57</v>
      </c>
      <c r="E471" t="s">
        <v>897</v>
      </c>
      <c r="F471" s="25" t="s">
        <v>909</v>
      </c>
    </row>
    <row r="472" spans="1:6" ht="14" x14ac:dyDescent="0.15">
      <c r="A472" s="7" t="s">
        <v>52</v>
      </c>
      <c r="B472" s="29">
        <v>44074</v>
      </c>
      <c r="C472" s="14">
        <v>3188</v>
      </c>
      <c r="D472" t="s">
        <v>57</v>
      </c>
      <c r="E472" t="s">
        <v>897</v>
      </c>
      <c r="F472" s="25" t="s">
        <v>909</v>
      </c>
    </row>
    <row r="473" spans="1:6" ht="14" x14ac:dyDescent="0.15">
      <c r="A473" s="8" t="s">
        <v>52</v>
      </c>
      <c r="B473" s="29">
        <v>44104</v>
      </c>
      <c r="C473" s="14">
        <v>5313</v>
      </c>
      <c r="D473" t="s">
        <v>57</v>
      </c>
      <c r="E473" t="s">
        <v>897</v>
      </c>
      <c r="F473" s="25" t="s">
        <v>909</v>
      </c>
    </row>
    <row r="474" spans="1:6" ht="14" x14ac:dyDescent="0.15">
      <c r="A474" s="7" t="s">
        <v>52</v>
      </c>
      <c r="B474" s="29">
        <v>44135</v>
      </c>
      <c r="C474" s="14">
        <v>3897</v>
      </c>
      <c r="D474" t="s">
        <v>57</v>
      </c>
      <c r="E474" t="s">
        <v>897</v>
      </c>
      <c r="F474" s="25" t="s">
        <v>910</v>
      </c>
    </row>
    <row r="475" spans="1:6" ht="14" x14ac:dyDescent="0.15">
      <c r="A475" s="8" t="s">
        <v>52</v>
      </c>
      <c r="B475" s="29">
        <v>44165</v>
      </c>
      <c r="C475" s="14">
        <v>6730</v>
      </c>
      <c r="D475" t="s">
        <v>57</v>
      </c>
      <c r="E475" t="s">
        <v>897</v>
      </c>
      <c r="F475" s="25" t="s">
        <v>910</v>
      </c>
    </row>
    <row r="476" spans="1:6" ht="14" x14ac:dyDescent="0.15">
      <c r="A476" s="7" t="s">
        <v>52</v>
      </c>
      <c r="B476" s="29">
        <v>44196</v>
      </c>
      <c r="C476" s="14">
        <v>4607</v>
      </c>
      <c r="D476" t="s">
        <v>57</v>
      </c>
      <c r="E476" t="s">
        <v>897</v>
      </c>
      <c r="F476" s="25" t="s">
        <v>910</v>
      </c>
    </row>
    <row r="477" spans="1:6" ht="14" x14ac:dyDescent="0.15">
      <c r="A477" s="8" t="s">
        <v>52</v>
      </c>
      <c r="B477" s="29">
        <v>44377</v>
      </c>
      <c r="C477" s="14">
        <v>4556</v>
      </c>
      <c r="D477" t="s">
        <v>57</v>
      </c>
      <c r="E477" t="s">
        <v>897</v>
      </c>
      <c r="F477" s="25" t="s">
        <v>911</v>
      </c>
    </row>
    <row r="478" spans="1:6" ht="14" x14ac:dyDescent="0.15">
      <c r="A478" s="7" t="s">
        <v>52</v>
      </c>
      <c r="B478" s="29">
        <v>44347</v>
      </c>
      <c r="C478" s="14">
        <v>8806</v>
      </c>
      <c r="D478" t="s">
        <v>57</v>
      </c>
      <c r="E478" t="s">
        <v>897</v>
      </c>
      <c r="F478" s="25" t="s">
        <v>911</v>
      </c>
    </row>
    <row r="479" spans="1:6" ht="14" x14ac:dyDescent="0.15">
      <c r="A479" s="8" t="s">
        <v>52</v>
      </c>
      <c r="B479" s="29">
        <v>44316</v>
      </c>
      <c r="C479" s="14">
        <v>7735</v>
      </c>
      <c r="D479" t="s">
        <v>57</v>
      </c>
      <c r="E479" t="s">
        <v>897</v>
      </c>
      <c r="F479" s="25" t="s">
        <v>911</v>
      </c>
    </row>
    <row r="480" spans="1:6" ht="14" x14ac:dyDescent="0.15">
      <c r="A480" s="7" t="s">
        <v>52</v>
      </c>
      <c r="B480" s="29">
        <v>44286</v>
      </c>
      <c r="C480" s="14">
        <v>8064</v>
      </c>
      <c r="D480" t="s">
        <v>57</v>
      </c>
      <c r="E480" t="s">
        <v>897</v>
      </c>
      <c r="F480" s="25" t="s">
        <v>912</v>
      </c>
    </row>
    <row r="481" spans="1:6" ht="14" x14ac:dyDescent="0.15">
      <c r="A481" s="8" t="s">
        <v>52</v>
      </c>
      <c r="B481" s="29">
        <v>44255</v>
      </c>
      <c r="C481" s="14">
        <v>5257</v>
      </c>
      <c r="D481" t="s">
        <v>57</v>
      </c>
      <c r="E481" t="s">
        <v>897</v>
      </c>
      <c r="F481" s="25" t="s">
        <v>912</v>
      </c>
    </row>
    <row r="482" spans="1:6" ht="14" x14ac:dyDescent="0.15">
      <c r="A482" s="7" t="s">
        <v>52</v>
      </c>
      <c r="B482" s="29">
        <v>44227</v>
      </c>
      <c r="C482" s="14">
        <v>6996</v>
      </c>
      <c r="D482" t="s">
        <v>57</v>
      </c>
      <c r="E482" t="s">
        <v>897</v>
      </c>
      <c r="F482" s="25" t="s">
        <v>912</v>
      </c>
    </row>
    <row r="483" spans="1:6" ht="14" x14ac:dyDescent="0.15">
      <c r="A483" s="8" t="s">
        <v>37</v>
      </c>
      <c r="B483" s="29">
        <v>43861</v>
      </c>
      <c r="C483" s="14">
        <v>1087</v>
      </c>
      <c r="D483" t="s">
        <v>57</v>
      </c>
      <c r="E483" t="s">
        <v>897</v>
      </c>
      <c r="F483" s="25" t="s">
        <v>907</v>
      </c>
    </row>
    <row r="484" spans="1:6" ht="14" x14ac:dyDescent="0.15">
      <c r="A484" s="7" t="s">
        <v>37</v>
      </c>
      <c r="B484" s="29">
        <v>43890</v>
      </c>
      <c r="C484" s="14">
        <v>1224</v>
      </c>
      <c r="D484" t="s">
        <v>57</v>
      </c>
      <c r="E484" t="s">
        <v>897</v>
      </c>
      <c r="F484" s="25" t="s">
        <v>907</v>
      </c>
    </row>
    <row r="485" spans="1:6" ht="14" x14ac:dyDescent="0.15">
      <c r="A485" s="8" t="s">
        <v>37</v>
      </c>
      <c r="B485" s="29">
        <v>43921</v>
      </c>
      <c r="C485" s="14">
        <v>1362</v>
      </c>
      <c r="D485" t="s">
        <v>57</v>
      </c>
      <c r="E485" t="s">
        <v>897</v>
      </c>
      <c r="F485" s="25" t="s">
        <v>907</v>
      </c>
    </row>
    <row r="486" spans="1:6" ht="14" x14ac:dyDescent="0.15">
      <c r="A486" s="7" t="s">
        <v>37</v>
      </c>
      <c r="B486" s="29">
        <v>43951</v>
      </c>
      <c r="C486" s="14">
        <v>1633</v>
      </c>
      <c r="D486" t="s">
        <v>57</v>
      </c>
      <c r="E486" t="s">
        <v>897</v>
      </c>
      <c r="F486" s="25" t="s">
        <v>908</v>
      </c>
    </row>
    <row r="487" spans="1:6" ht="14" x14ac:dyDescent="0.15">
      <c r="A487" s="8" t="s">
        <v>37</v>
      </c>
      <c r="B487" s="29">
        <v>43982</v>
      </c>
      <c r="C487" s="14">
        <v>1492</v>
      </c>
      <c r="D487" t="s">
        <v>57</v>
      </c>
      <c r="E487" t="s">
        <v>897</v>
      </c>
      <c r="F487" s="25" t="s">
        <v>908</v>
      </c>
    </row>
    <row r="488" spans="1:6" ht="14" x14ac:dyDescent="0.15">
      <c r="A488" s="7" t="s">
        <v>37</v>
      </c>
      <c r="B488" s="29">
        <v>44012</v>
      </c>
      <c r="C488" s="14">
        <v>1091</v>
      </c>
      <c r="D488" t="s">
        <v>57</v>
      </c>
      <c r="E488" t="s">
        <v>897</v>
      </c>
      <c r="F488" s="25" t="s">
        <v>908</v>
      </c>
    </row>
    <row r="489" spans="1:6" ht="14" x14ac:dyDescent="0.15">
      <c r="A489" s="8" t="s">
        <v>37</v>
      </c>
      <c r="B489" s="29">
        <v>44043</v>
      </c>
      <c r="C489" s="14">
        <v>950</v>
      </c>
      <c r="D489" t="s">
        <v>57</v>
      </c>
      <c r="E489" t="s">
        <v>897</v>
      </c>
      <c r="F489" s="25" t="s">
        <v>909</v>
      </c>
    </row>
    <row r="490" spans="1:6" ht="14" x14ac:dyDescent="0.15">
      <c r="A490" s="7" t="s">
        <v>37</v>
      </c>
      <c r="B490" s="29">
        <v>44074</v>
      </c>
      <c r="C490" s="14">
        <v>818</v>
      </c>
      <c r="D490" t="s">
        <v>57</v>
      </c>
      <c r="E490" t="s">
        <v>897</v>
      </c>
      <c r="F490" s="25" t="s">
        <v>909</v>
      </c>
    </row>
    <row r="491" spans="1:6" ht="14" x14ac:dyDescent="0.15">
      <c r="A491" s="8" t="s">
        <v>37</v>
      </c>
      <c r="B491" s="29">
        <v>44104</v>
      </c>
      <c r="C491" s="14">
        <v>820</v>
      </c>
      <c r="D491" t="s">
        <v>57</v>
      </c>
      <c r="E491" t="s">
        <v>897</v>
      </c>
      <c r="F491" s="25" t="s">
        <v>909</v>
      </c>
    </row>
    <row r="492" spans="1:6" ht="14" x14ac:dyDescent="0.15">
      <c r="A492" s="7" t="s">
        <v>37</v>
      </c>
      <c r="B492" s="29">
        <v>44135</v>
      </c>
      <c r="C492" s="14">
        <v>954</v>
      </c>
      <c r="D492" t="s">
        <v>57</v>
      </c>
      <c r="E492" t="s">
        <v>897</v>
      </c>
      <c r="F492" s="25" t="s">
        <v>910</v>
      </c>
    </row>
    <row r="493" spans="1:6" ht="14" x14ac:dyDescent="0.15">
      <c r="A493" s="8" t="s">
        <v>37</v>
      </c>
      <c r="B493" s="29">
        <v>44165</v>
      </c>
      <c r="C493" s="14">
        <v>1086</v>
      </c>
      <c r="D493" t="s">
        <v>57</v>
      </c>
      <c r="E493" t="s">
        <v>897</v>
      </c>
      <c r="F493" s="25" t="s">
        <v>910</v>
      </c>
    </row>
    <row r="494" spans="1:6" ht="14" x14ac:dyDescent="0.15">
      <c r="A494" s="7" t="s">
        <v>37</v>
      </c>
      <c r="B494" s="29">
        <v>44196</v>
      </c>
      <c r="C494" s="14">
        <v>1091</v>
      </c>
      <c r="D494" t="s">
        <v>57</v>
      </c>
      <c r="E494" t="s">
        <v>897</v>
      </c>
      <c r="F494" s="25" t="s">
        <v>910</v>
      </c>
    </row>
    <row r="495" spans="1:6" ht="14" x14ac:dyDescent="0.15">
      <c r="A495" s="8" t="s">
        <v>37</v>
      </c>
      <c r="B495" s="29">
        <v>44316</v>
      </c>
      <c r="C495" s="14">
        <v>1614</v>
      </c>
      <c r="D495" t="s">
        <v>57</v>
      </c>
      <c r="E495" t="s">
        <v>897</v>
      </c>
      <c r="F495" s="25" t="s">
        <v>911</v>
      </c>
    </row>
    <row r="496" spans="1:6" ht="14" x14ac:dyDescent="0.15">
      <c r="A496" s="7" t="s">
        <v>37</v>
      </c>
      <c r="B496" s="29">
        <v>44286</v>
      </c>
      <c r="C496" s="14">
        <v>1426</v>
      </c>
      <c r="D496" t="s">
        <v>57</v>
      </c>
      <c r="E496" t="s">
        <v>897</v>
      </c>
      <c r="F496" s="25" t="s">
        <v>912</v>
      </c>
    </row>
    <row r="497" spans="1:6" ht="14" x14ac:dyDescent="0.15">
      <c r="A497" s="8" t="s">
        <v>37</v>
      </c>
      <c r="B497" s="29">
        <v>44255</v>
      </c>
      <c r="C497" s="14">
        <v>1220</v>
      </c>
      <c r="D497" t="s">
        <v>57</v>
      </c>
      <c r="E497" t="s">
        <v>897</v>
      </c>
      <c r="F497" s="25" t="s">
        <v>912</v>
      </c>
    </row>
    <row r="498" spans="1:6" ht="14" x14ac:dyDescent="0.15">
      <c r="A498" s="7" t="s">
        <v>37</v>
      </c>
      <c r="B498" s="29">
        <v>44227</v>
      </c>
      <c r="C498" s="14">
        <v>1113</v>
      </c>
      <c r="D498" t="s">
        <v>57</v>
      </c>
      <c r="E498" t="s">
        <v>897</v>
      </c>
      <c r="F498" s="25" t="s">
        <v>912</v>
      </c>
    </row>
    <row r="499" spans="1:6" ht="14" x14ac:dyDescent="0.15">
      <c r="A499" s="8" t="s">
        <v>11</v>
      </c>
      <c r="B499" s="29">
        <v>43861</v>
      </c>
      <c r="C499" s="14">
        <v>303</v>
      </c>
      <c r="D499" t="s">
        <v>55</v>
      </c>
      <c r="E499" t="s">
        <v>900</v>
      </c>
      <c r="F499" s="25" t="s">
        <v>907</v>
      </c>
    </row>
    <row r="500" spans="1:6" ht="14" x14ac:dyDescent="0.15">
      <c r="A500" s="7" t="s">
        <v>11</v>
      </c>
      <c r="B500" s="29">
        <v>43890</v>
      </c>
      <c r="C500" s="14">
        <v>304</v>
      </c>
      <c r="D500" t="s">
        <v>55</v>
      </c>
      <c r="E500" t="s">
        <v>900</v>
      </c>
      <c r="F500" s="25" t="s">
        <v>907</v>
      </c>
    </row>
    <row r="501" spans="1:6" ht="14" x14ac:dyDescent="0.15">
      <c r="A501" s="8" t="s">
        <v>11</v>
      </c>
      <c r="B501" s="29">
        <v>43921</v>
      </c>
      <c r="C501" s="14">
        <v>375</v>
      </c>
      <c r="D501" t="s">
        <v>55</v>
      </c>
      <c r="E501" t="s">
        <v>900</v>
      </c>
      <c r="F501" s="25" t="s">
        <v>907</v>
      </c>
    </row>
    <row r="502" spans="1:6" ht="14" x14ac:dyDescent="0.15">
      <c r="A502" s="7" t="s">
        <v>11</v>
      </c>
      <c r="B502" s="29">
        <v>43951</v>
      </c>
      <c r="C502" s="14">
        <v>407</v>
      </c>
      <c r="D502" t="s">
        <v>55</v>
      </c>
      <c r="E502" t="s">
        <v>900</v>
      </c>
      <c r="F502" s="25" t="s">
        <v>908</v>
      </c>
    </row>
    <row r="503" spans="1:6" ht="14" x14ac:dyDescent="0.15">
      <c r="A503" s="8" t="s">
        <v>11</v>
      </c>
      <c r="B503" s="29">
        <v>43982</v>
      </c>
      <c r="C503" s="14">
        <v>405</v>
      </c>
      <c r="D503" t="s">
        <v>55</v>
      </c>
      <c r="E503" t="s">
        <v>900</v>
      </c>
      <c r="F503" s="25" t="s">
        <v>908</v>
      </c>
    </row>
    <row r="504" spans="1:6" ht="14" x14ac:dyDescent="0.15">
      <c r="A504" s="7" t="s">
        <v>11</v>
      </c>
      <c r="B504" s="29">
        <v>44012</v>
      </c>
      <c r="C504" s="14">
        <v>267</v>
      </c>
      <c r="D504" t="s">
        <v>55</v>
      </c>
      <c r="E504" t="s">
        <v>900</v>
      </c>
      <c r="F504" s="25" t="s">
        <v>908</v>
      </c>
    </row>
    <row r="505" spans="1:6" ht="14" x14ac:dyDescent="0.15">
      <c r="A505" s="8" t="s">
        <v>11</v>
      </c>
      <c r="B505" s="29">
        <v>44043</v>
      </c>
      <c r="C505" s="14">
        <v>264</v>
      </c>
      <c r="D505" t="s">
        <v>55</v>
      </c>
      <c r="E505" t="s">
        <v>900</v>
      </c>
      <c r="F505" s="25" t="s">
        <v>909</v>
      </c>
    </row>
    <row r="506" spans="1:6" ht="14" x14ac:dyDescent="0.15">
      <c r="A506" s="7" t="s">
        <v>11</v>
      </c>
      <c r="B506" s="29">
        <v>44074</v>
      </c>
      <c r="C506" s="14">
        <v>195</v>
      </c>
      <c r="D506" t="s">
        <v>55</v>
      </c>
      <c r="E506" t="s">
        <v>900</v>
      </c>
      <c r="F506" s="25" t="s">
        <v>909</v>
      </c>
    </row>
    <row r="507" spans="1:6" ht="14" x14ac:dyDescent="0.15">
      <c r="A507" s="8" t="s">
        <v>11</v>
      </c>
      <c r="B507" s="29">
        <v>44104</v>
      </c>
      <c r="C507" s="14">
        <v>232</v>
      </c>
      <c r="D507" t="s">
        <v>55</v>
      </c>
      <c r="E507" t="s">
        <v>900</v>
      </c>
      <c r="F507" s="25" t="s">
        <v>909</v>
      </c>
    </row>
    <row r="508" spans="1:6" ht="14" x14ac:dyDescent="0.15">
      <c r="A508" s="7" t="s">
        <v>11</v>
      </c>
      <c r="B508" s="29">
        <v>44135</v>
      </c>
      <c r="C508" s="14">
        <v>233</v>
      </c>
      <c r="D508" t="s">
        <v>55</v>
      </c>
      <c r="E508" t="s">
        <v>900</v>
      </c>
      <c r="F508" s="25" t="s">
        <v>910</v>
      </c>
    </row>
    <row r="509" spans="1:6" ht="14" x14ac:dyDescent="0.15">
      <c r="A509" s="8" t="s">
        <v>11</v>
      </c>
      <c r="B509" s="29">
        <v>44165</v>
      </c>
      <c r="C509" s="14">
        <v>306</v>
      </c>
      <c r="D509" t="s">
        <v>55</v>
      </c>
      <c r="E509" t="s">
        <v>900</v>
      </c>
      <c r="F509" s="25" t="s">
        <v>910</v>
      </c>
    </row>
    <row r="510" spans="1:6" ht="14" x14ac:dyDescent="0.15">
      <c r="A510" s="7" t="s">
        <v>11</v>
      </c>
      <c r="B510" s="29">
        <v>44196</v>
      </c>
      <c r="C510" s="14">
        <v>267</v>
      </c>
      <c r="D510" t="s">
        <v>55</v>
      </c>
      <c r="E510" t="s">
        <v>900</v>
      </c>
      <c r="F510" s="25" t="s">
        <v>910</v>
      </c>
    </row>
    <row r="511" spans="1:6" ht="14" x14ac:dyDescent="0.15">
      <c r="A511" s="8" t="s">
        <v>11</v>
      </c>
      <c r="B511" s="29">
        <v>44377</v>
      </c>
      <c r="C511" s="14">
        <v>261</v>
      </c>
      <c r="D511" t="s">
        <v>55</v>
      </c>
      <c r="E511" t="s">
        <v>900</v>
      </c>
      <c r="F511" s="25" t="s">
        <v>911</v>
      </c>
    </row>
    <row r="512" spans="1:6" ht="14" x14ac:dyDescent="0.15">
      <c r="A512" s="7" t="s">
        <v>11</v>
      </c>
      <c r="B512" s="29">
        <v>44347</v>
      </c>
      <c r="C512" s="14">
        <v>405</v>
      </c>
      <c r="D512" t="s">
        <v>55</v>
      </c>
      <c r="E512" t="s">
        <v>900</v>
      </c>
      <c r="F512" s="25" t="s">
        <v>911</v>
      </c>
    </row>
    <row r="513" spans="1:6" ht="14" x14ac:dyDescent="0.15">
      <c r="A513" s="8" t="s">
        <v>11</v>
      </c>
      <c r="B513" s="29">
        <v>44316</v>
      </c>
      <c r="C513" s="14">
        <v>422</v>
      </c>
      <c r="D513" t="s">
        <v>55</v>
      </c>
      <c r="E513" t="s">
        <v>900</v>
      </c>
      <c r="F513" s="25" t="s">
        <v>911</v>
      </c>
    </row>
    <row r="514" spans="1:6" ht="14" x14ac:dyDescent="0.15">
      <c r="A514" s="9" t="s">
        <v>11</v>
      </c>
      <c r="B514" s="29">
        <v>44286</v>
      </c>
      <c r="C514" s="14">
        <v>390</v>
      </c>
      <c r="D514" t="s">
        <v>55</v>
      </c>
      <c r="E514" t="s">
        <v>900</v>
      </c>
      <c r="F514" s="25" t="s">
        <v>912</v>
      </c>
    </row>
    <row r="515" spans="1:6" ht="14" x14ac:dyDescent="0.15">
      <c r="A515" s="10" t="s">
        <v>11</v>
      </c>
      <c r="B515" s="29">
        <v>44255</v>
      </c>
      <c r="C515" s="14">
        <v>304</v>
      </c>
      <c r="D515" t="s">
        <v>55</v>
      </c>
      <c r="E515" t="s">
        <v>900</v>
      </c>
      <c r="F515" s="25" t="s">
        <v>912</v>
      </c>
    </row>
    <row r="516" spans="1:6" ht="14" x14ac:dyDescent="0.15">
      <c r="A516" s="9" t="s">
        <v>11</v>
      </c>
      <c r="B516" s="29">
        <v>44227</v>
      </c>
      <c r="C516" s="14">
        <v>302</v>
      </c>
      <c r="D516" t="s">
        <v>55</v>
      </c>
      <c r="E516" t="s">
        <v>900</v>
      </c>
      <c r="F516" s="25" t="s">
        <v>912</v>
      </c>
    </row>
    <row r="517" spans="1:6" ht="14" x14ac:dyDescent="0.15">
      <c r="A517" s="10" t="s">
        <v>7</v>
      </c>
      <c r="B517" s="29">
        <v>43861</v>
      </c>
      <c r="C517" s="14">
        <v>30584</v>
      </c>
      <c r="D517" t="s">
        <v>57</v>
      </c>
      <c r="E517" t="s">
        <v>897</v>
      </c>
      <c r="F517" s="25" t="s">
        <v>907</v>
      </c>
    </row>
    <row r="518" spans="1:6" ht="14" x14ac:dyDescent="0.15">
      <c r="A518" s="9" t="s">
        <v>7</v>
      </c>
      <c r="B518" s="29">
        <v>43890</v>
      </c>
      <c r="C518" s="14">
        <v>27186</v>
      </c>
      <c r="D518" t="s">
        <v>57</v>
      </c>
      <c r="E518" t="s">
        <v>897</v>
      </c>
      <c r="F518" s="25" t="s">
        <v>907</v>
      </c>
    </row>
    <row r="519" spans="1:6" ht="14" x14ac:dyDescent="0.15">
      <c r="A519" s="10" t="s">
        <v>7</v>
      </c>
      <c r="B519" s="29">
        <v>43921</v>
      </c>
      <c r="C519" s="14">
        <v>37383</v>
      </c>
      <c r="D519" t="s">
        <v>57</v>
      </c>
      <c r="E519" t="s">
        <v>897</v>
      </c>
      <c r="F519" s="25" t="s">
        <v>907</v>
      </c>
    </row>
    <row r="520" spans="1:6" ht="14" x14ac:dyDescent="0.15">
      <c r="A520" s="9" t="s">
        <v>7</v>
      </c>
      <c r="B520" s="29">
        <v>43951</v>
      </c>
      <c r="C520" s="14">
        <v>37379</v>
      </c>
      <c r="D520" t="s">
        <v>57</v>
      </c>
      <c r="E520" t="s">
        <v>897</v>
      </c>
      <c r="F520" s="25" t="s">
        <v>908</v>
      </c>
    </row>
    <row r="521" spans="1:6" ht="14" x14ac:dyDescent="0.15">
      <c r="A521" s="10" t="s">
        <v>7</v>
      </c>
      <c r="B521" s="29">
        <v>43982</v>
      </c>
      <c r="C521" s="14">
        <v>40779</v>
      </c>
      <c r="D521" t="s">
        <v>57</v>
      </c>
      <c r="E521" t="s">
        <v>897</v>
      </c>
      <c r="F521" s="25" t="s">
        <v>908</v>
      </c>
    </row>
    <row r="522" spans="1:6" ht="14" x14ac:dyDescent="0.15">
      <c r="A522" s="9" t="s">
        <v>7</v>
      </c>
      <c r="B522" s="29">
        <v>44012</v>
      </c>
      <c r="C522" s="14">
        <v>23788</v>
      </c>
      <c r="D522" t="s">
        <v>57</v>
      </c>
      <c r="E522" t="s">
        <v>897</v>
      </c>
      <c r="F522" s="25" t="s">
        <v>908</v>
      </c>
    </row>
    <row r="523" spans="1:6" ht="14" x14ac:dyDescent="0.15">
      <c r="A523" s="10" t="s">
        <v>7</v>
      </c>
      <c r="B523" s="29">
        <v>44043</v>
      </c>
      <c r="C523" s="14">
        <v>27188</v>
      </c>
      <c r="D523" t="s">
        <v>57</v>
      </c>
      <c r="E523" t="s">
        <v>897</v>
      </c>
      <c r="F523" s="25" t="s">
        <v>909</v>
      </c>
    </row>
    <row r="524" spans="1:6" ht="14" x14ac:dyDescent="0.15">
      <c r="A524" s="7" t="s">
        <v>7</v>
      </c>
      <c r="B524" s="29">
        <v>44074</v>
      </c>
      <c r="C524" s="14">
        <v>16996</v>
      </c>
      <c r="D524" t="s">
        <v>57</v>
      </c>
      <c r="E524" t="s">
        <v>897</v>
      </c>
      <c r="F524" s="25" t="s">
        <v>909</v>
      </c>
    </row>
    <row r="525" spans="1:6" ht="14" x14ac:dyDescent="0.15">
      <c r="A525" s="8" t="s">
        <v>7</v>
      </c>
      <c r="B525" s="29">
        <v>44104</v>
      </c>
      <c r="C525" s="14">
        <v>23792</v>
      </c>
      <c r="D525" t="s">
        <v>57</v>
      </c>
      <c r="E525" t="s">
        <v>897</v>
      </c>
      <c r="F525" s="25" t="s">
        <v>909</v>
      </c>
    </row>
    <row r="526" spans="1:6" ht="14" x14ac:dyDescent="0.15">
      <c r="A526" s="7" t="s">
        <v>7</v>
      </c>
      <c r="B526" s="29">
        <v>44135</v>
      </c>
      <c r="C526" s="14">
        <v>20390</v>
      </c>
      <c r="D526" t="s">
        <v>57</v>
      </c>
      <c r="E526" t="s">
        <v>897</v>
      </c>
      <c r="F526" s="25" t="s">
        <v>910</v>
      </c>
    </row>
    <row r="527" spans="1:6" ht="14" x14ac:dyDescent="0.15">
      <c r="A527" s="8" t="s">
        <v>7</v>
      </c>
      <c r="B527" s="29">
        <v>44165</v>
      </c>
      <c r="C527" s="14">
        <v>30586</v>
      </c>
      <c r="D527" t="s">
        <v>57</v>
      </c>
      <c r="E527" t="s">
        <v>897</v>
      </c>
      <c r="F527" s="25" t="s">
        <v>910</v>
      </c>
    </row>
    <row r="528" spans="1:6" ht="14" x14ac:dyDescent="0.15">
      <c r="A528" s="7" t="s">
        <v>7</v>
      </c>
      <c r="B528" s="29">
        <v>44196</v>
      </c>
      <c r="C528" s="14">
        <v>23787</v>
      </c>
      <c r="D528" t="s">
        <v>57</v>
      </c>
      <c r="E528" t="s">
        <v>897</v>
      </c>
      <c r="F528" s="25" t="s">
        <v>910</v>
      </c>
    </row>
    <row r="529" spans="1:6" ht="14" x14ac:dyDescent="0.15">
      <c r="A529" s="8" t="s">
        <v>7</v>
      </c>
      <c r="B529" s="29">
        <v>44377</v>
      </c>
      <c r="C529" s="14">
        <v>24737</v>
      </c>
      <c r="D529" t="s">
        <v>57</v>
      </c>
      <c r="E529" t="s">
        <v>897</v>
      </c>
      <c r="F529" s="25" t="s">
        <v>911</v>
      </c>
    </row>
    <row r="530" spans="1:6" ht="14" x14ac:dyDescent="0.15">
      <c r="A530" s="7" t="s">
        <v>7</v>
      </c>
      <c r="B530" s="29">
        <v>44347</v>
      </c>
      <c r="C530" s="14">
        <v>41598</v>
      </c>
      <c r="D530" t="s">
        <v>57</v>
      </c>
      <c r="E530" t="s">
        <v>897</v>
      </c>
      <c r="F530" s="25" t="s">
        <v>911</v>
      </c>
    </row>
    <row r="531" spans="1:6" ht="14" x14ac:dyDescent="0.15">
      <c r="A531" s="8" t="s">
        <v>7</v>
      </c>
      <c r="B531" s="29">
        <v>44316</v>
      </c>
      <c r="C531" s="14">
        <v>38878</v>
      </c>
      <c r="D531" t="s">
        <v>57</v>
      </c>
      <c r="E531" t="s">
        <v>897</v>
      </c>
      <c r="F531" s="25" t="s">
        <v>911</v>
      </c>
    </row>
    <row r="532" spans="1:6" ht="14" x14ac:dyDescent="0.15">
      <c r="A532" s="7" t="s">
        <v>7</v>
      </c>
      <c r="B532" s="29">
        <v>44286</v>
      </c>
      <c r="C532" s="14">
        <v>39253</v>
      </c>
      <c r="D532" t="s">
        <v>57</v>
      </c>
      <c r="E532" t="s">
        <v>897</v>
      </c>
      <c r="F532" s="25" t="s">
        <v>912</v>
      </c>
    </row>
    <row r="533" spans="1:6" ht="14" x14ac:dyDescent="0.15">
      <c r="A533" s="8" t="s">
        <v>7</v>
      </c>
      <c r="B533" s="29">
        <v>44255</v>
      </c>
      <c r="C533" s="14">
        <v>27048</v>
      </c>
      <c r="D533" t="s">
        <v>57</v>
      </c>
      <c r="E533" t="s">
        <v>897</v>
      </c>
      <c r="F533" s="25" t="s">
        <v>912</v>
      </c>
    </row>
    <row r="534" spans="1:6" ht="14" x14ac:dyDescent="0.15">
      <c r="A534" s="7" t="s">
        <v>7</v>
      </c>
      <c r="B534" s="29">
        <v>44227</v>
      </c>
      <c r="C534" s="14">
        <v>32111</v>
      </c>
      <c r="D534" t="s">
        <v>57</v>
      </c>
      <c r="E534" t="s">
        <v>897</v>
      </c>
      <c r="F534" s="25" t="s">
        <v>912</v>
      </c>
    </row>
    <row r="535" spans="1:6" ht="14" x14ac:dyDescent="0.15">
      <c r="A535" s="8" t="s">
        <v>31</v>
      </c>
      <c r="B535" s="29">
        <v>43861</v>
      </c>
      <c r="C535" s="14">
        <v>866</v>
      </c>
      <c r="D535" t="s">
        <v>54</v>
      </c>
      <c r="E535" t="s">
        <v>898</v>
      </c>
      <c r="F535" s="25" t="s">
        <v>907</v>
      </c>
    </row>
    <row r="536" spans="1:6" ht="14" x14ac:dyDescent="0.15">
      <c r="A536" s="7" t="s">
        <v>31</v>
      </c>
      <c r="B536" s="29">
        <v>43890</v>
      </c>
      <c r="C536" s="14">
        <v>1101</v>
      </c>
      <c r="D536" t="s">
        <v>54</v>
      </c>
      <c r="E536" t="s">
        <v>898</v>
      </c>
      <c r="F536" s="25" t="s">
        <v>907</v>
      </c>
    </row>
    <row r="537" spans="1:6" ht="14" x14ac:dyDescent="0.15">
      <c r="A537" s="8" t="s">
        <v>31</v>
      </c>
      <c r="B537" s="29">
        <v>43921</v>
      </c>
      <c r="C537" s="14">
        <v>1103</v>
      </c>
      <c r="D537" t="s">
        <v>54</v>
      </c>
      <c r="E537" t="s">
        <v>898</v>
      </c>
      <c r="F537" s="25" t="s">
        <v>907</v>
      </c>
    </row>
    <row r="538" spans="1:6" ht="14" x14ac:dyDescent="0.15">
      <c r="A538" s="7" t="s">
        <v>31</v>
      </c>
      <c r="B538" s="29">
        <v>43951</v>
      </c>
      <c r="C538" s="14">
        <v>1447</v>
      </c>
      <c r="D538" t="s">
        <v>54</v>
      </c>
      <c r="E538" t="s">
        <v>898</v>
      </c>
      <c r="F538" s="25" t="s">
        <v>908</v>
      </c>
    </row>
    <row r="539" spans="1:6" ht="14" x14ac:dyDescent="0.15">
      <c r="A539" s="8" t="s">
        <v>31</v>
      </c>
      <c r="B539" s="29">
        <v>43982</v>
      </c>
      <c r="C539" s="14">
        <v>1213</v>
      </c>
      <c r="D539" t="s">
        <v>54</v>
      </c>
      <c r="E539" t="s">
        <v>898</v>
      </c>
      <c r="F539" s="25" t="s">
        <v>908</v>
      </c>
    </row>
    <row r="540" spans="1:6" ht="14" x14ac:dyDescent="0.15">
      <c r="A540" s="7" t="s">
        <v>31</v>
      </c>
      <c r="B540" s="29">
        <v>44012</v>
      </c>
      <c r="C540" s="14">
        <v>988</v>
      </c>
      <c r="D540" t="s">
        <v>54</v>
      </c>
      <c r="E540" t="s">
        <v>898</v>
      </c>
      <c r="F540" s="25" t="s">
        <v>908</v>
      </c>
    </row>
    <row r="541" spans="1:6" ht="14" x14ac:dyDescent="0.15">
      <c r="A541" s="8" t="s">
        <v>31</v>
      </c>
      <c r="B541" s="29">
        <v>44043</v>
      </c>
      <c r="C541" s="14">
        <v>752</v>
      </c>
      <c r="D541" t="s">
        <v>54</v>
      </c>
      <c r="E541" t="s">
        <v>898</v>
      </c>
      <c r="F541" s="25" t="s">
        <v>909</v>
      </c>
    </row>
    <row r="542" spans="1:6" ht="14" x14ac:dyDescent="0.15">
      <c r="A542" s="7" t="s">
        <v>31</v>
      </c>
      <c r="B542" s="29">
        <v>44074</v>
      </c>
      <c r="C542" s="14">
        <v>756</v>
      </c>
      <c r="D542" t="s">
        <v>54</v>
      </c>
      <c r="E542" t="s">
        <v>898</v>
      </c>
      <c r="F542" s="25" t="s">
        <v>909</v>
      </c>
    </row>
    <row r="543" spans="1:6" ht="14" x14ac:dyDescent="0.15">
      <c r="A543" s="8" t="s">
        <v>31</v>
      </c>
      <c r="B543" s="29">
        <v>44104</v>
      </c>
      <c r="C543" s="14">
        <v>641</v>
      </c>
      <c r="D543" t="s">
        <v>54</v>
      </c>
      <c r="E543" t="s">
        <v>898</v>
      </c>
      <c r="F543" s="25" t="s">
        <v>909</v>
      </c>
    </row>
    <row r="544" spans="1:6" ht="14" x14ac:dyDescent="0.15">
      <c r="A544" s="7" t="s">
        <v>31</v>
      </c>
      <c r="B544" s="29">
        <v>44135</v>
      </c>
      <c r="C544" s="14">
        <v>867</v>
      </c>
      <c r="D544" t="s">
        <v>54</v>
      </c>
      <c r="E544" t="s">
        <v>898</v>
      </c>
      <c r="F544" s="25" t="s">
        <v>910</v>
      </c>
    </row>
    <row r="545" spans="1:6" ht="14" x14ac:dyDescent="0.15">
      <c r="A545" s="8" t="s">
        <v>31</v>
      </c>
      <c r="B545" s="29">
        <v>44165</v>
      </c>
      <c r="C545" s="14">
        <v>866</v>
      </c>
      <c r="D545" t="s">
        <v>54</v>
      </c>
      <c r="E545" t="s">
        <v>898</v>
      </c>
      <c r="F545" s="25" t="s">
        <v>910</v>
      </c>
    </row>
    <row r="546" spans="1:6" ht="14" x14ac:dyDescent="0.15">
      <c r="A546" s="7" t="s">
        <v>31</v>
      </c>
      <c r="B546" s="29">
        <v>44196</v>
      </c>
      <c r="C546" s="14">
        <v>986</v>
      </c>
      <c r="D546" t="s">
        <v>54</v>
      </c>
      <c r="E546" t="s">
        <v>898</v>
      </c>
      <c r="F546" s="25" t="s">
        <v>910</v>
      </c>
    </row>
    <row r="547" spans="1:6" ht="14" x14ac:dyDescent="0.15">
      <c r="A547" s="8" t="s">
        <v>31</v>
      </c>
      <c r="B547" s="29">
        <v>44377</v>
      </c>
      <c r="C547" s="14">
        <v>997</v>
      </c>
      <c r="D547" t="s">
        <v>54</v>
      </c>
      <c r="E547" t="s">
        <v>898</v>
      </c>
      <c r="F547" s="25" t="s">
        <v>911</v>
      </c>
    </row>
    <row r="548" spans="1:6" ht="14" x14ac:dyDescent="0.15">
      <c r="A548" s="7" t="s">
        <v>31</v>
      </c>
      <c r="B548" s="29">
        <v>44347</v>
      </c>
      <c r="C548" s="14">
        <v>1206</v>
      </c>
      <c r="D548" t="s">
        <v>54</v>
      </c>
      <c r="E548" t="s">
        <v>898</v>
      </c>
      <c r="F548" s="25" t="s">
        <v>911</v>
      </c>
    </row>
    <row r="549" spans="1:6" ht="14" x14ac:dyDescent="0.15">
      <c r="A549" s="8" t="s">
        <v>31</v>
      </c>
      <c r="B549" s="29">
        <v>44316</v>
      </c>
      <c r="C549" s="14">
        <v>1519</v>
      </c>
      <c r="D549" t="s">
        <v>54</v>
      </c>
      <c r="E549" t="s">
        <v>898</v>
      </c>
      <c r="F549" s="25" t="s">
        <v>911</v>
      </c>
    </row>
    <row r="550" spans="1:6" ht="14" x14ac:dyDescent="0.15">
      <c r="A550" s="7" t="s">
        <v>31</v>
      </c>
      <c r="B550" s="29">
        <v>44286</v>
      </c>
      <c r="C550" s="14">
        <v>1096</v>
      </c>
      <c r="D550" t="s">
        <v>54</v>
      </c>
      <c r="E550" t="s">
        <v>898</v>
      </c>
      <c r="F550" s="25" t="s">
        <v>912</v>
      </c>
    </row>
    <row r="551" spans="1:6" ht="14" x14ac:dyDescent="0.15">
      <c r="A551" s="8" t="s">
        <v>31</v>
      </c>
      <c r="B551" s="29">
        <v>44255</v>
      </c>
      <c r="C551" s="14">
        <v>1110</v>
      </c>
      <c r="D551" t="s">
        <v>54</v>
      </c>
      <c r="E551" t="s">
        <v>898</v>
      </c>
      <c r="F551" s="25" t="s">
        <v>912</v>
      </c>
    </row>
    <row r="552" spans="1:6" ht="14" x14ac:dyDescent="0.15">
      <c r="A552" s="7" t="s">
        <v>31</v>
      </c>
      <c r="B552" s="29">
        <v>44227</v>
      </c>
      <c r="C552" s="14">
        <v>880</v>
      </c>
      <c r="D552" t="s">
        <v>54</v>
      </c>
      <c r="E552" t="s">
        <v>898</v>
      </c>
      <c r="F552" s="25" t="s">
        <v>912</v>
      </c>
    </row>
    <row r="553" spans="1:6" ht="14" x14ac:dyDescent="0.15">
      <c r="A553" s="8" t="s">
        <v>53</v>
      </c>
      <c r="B553" s="29">
        <v>43861</v>
      </c>
      <c r="C553" s="14">
        <v>9422</v>
      </c>
      <c r="D553" t="s">
        <v>56</v>
      </c>
      <c r="E553" t="s">
        <v>901</v>
      </c>
      <c r="F553" s="25" t="s">
        <v>907</v>
      </c>
    </row>
    <row r="554" spans="1:6" ht="14" x14ac:dyDescent="0.15">
      <c r="A554" s="7" t="s">
        <v>53</v>
      </c>
      <c r="B554" s="29">
        <v>43890</v>
      </c>
      <c r="C554" s="14">
        <v>7438</v>
      </c>
      <c r="D554" t="s">
        <v>56</v>
      </c>
      <c r="E554" t="s">
        <v>901</v>
      </c>
      <c r="F554" s="25" t="s">
        <v>907</v>
      </c>
    </row>
    <row r="555" spans="1:6" ht="14" x14ac:dyDescent="0.15">
      <c r="A555" s="8" t="s">
        <v>53</v>
      </c>
      <c r="B555" s="29">
        <v>43921</v>
      </c>
      <c r="C555" s="14">
        <v>11403</v>
      </c>
      <c r="D555" t="s">
        <v>56</v>
      </c>
      <c r="E555" t="s">
        <v>901</v>
      </c>
      <c r="F555" s="25" t="s">
        <v>907</v>
      </c>
    </row>
    <row r="556" spans="1:6" ht="14" x14ac:dyDescent="0.15">
      <c r="A556" s="7" t="s">
        <v>53</v>
      </c>
      <c r="B556" s="29">
        <v>43951</v>
      </c>
      <c r="C556" s="14">
        <v>10408</v>
      </c>
      <c r="D556" t="s">
        <v>56</v>
      </c>
      <c r="E556" t="s">
        <v>901</v>
      </c>
      <c r="F556" s="25" t="s">
        <v>908</v>
      </c>
    </row>
    <row r="557" spans="1:6" ht="14" x14ac:dyDescent="0.15">
      <c r="A557" s="8" t="s">
        <v>53</v>
      </c>
      <c r="B557" s="29">
        <v>43982</v>
      </c>
      <c r="C557" s="14">
        <v>12392</v>
      </c>
      <c r="D557" t="s">
        <v>56</v>
      </c>
      <c r="E557" t="s">
        <v>901</v>
      </c>
      <c r="F557" s="25" t="s">
        <v>908</v>
      </c>
    </row>
    <row r="558" spans="1:6" ht="14" x14ac:dyDescent="0.15">
      <c r="A558" s="7" t="s">
        <v>53</v>
      </c>
      <c r="B558" s="29">
        <v>44012</v>
      </c>
      <c r="C558" s="14">
        <v>6449</v>
      </c>
      <c r="D558" t="s">
        <v>56</v>
      </c>
      <c r="E558" t="s">
        <v>901</v>
      </c>
      <c r="F558" s="25" t="s">
        <v>908</v>
      </c>
    </row>
    <row r="559" spans="1:6" ht="14" x14ac:dyDescent="0.15">
      <c r="A559" s="8" t="s">
        <v>53</v>
      </c>
      <c r="B559" s="29">
        <v>44043</v>
      </c>
      <c r="C559" s="14">
        <v>8425</v>
      </c>
      <c r="D559" t="s">
        <v>56</v>
      </c>
      <c r="E559" t="s">
        <v>901</v>
      </c>
      <c r="F559" s="25" t="s">
        <v>909</v>
      </c>
    </row>
    <row r="560" spans="1:6" ht="14" x14ac:dyDescent="0.15">
      <c r="A560" s="7" t="s">
        <v>53</v>
      </c>
      <c r="B560" s="29">
        <v>44074</v>
      </c>
      <c r="C560" s="14">
        <v>4464</v>
      </c>
      <c r="D560" t="s">
        <v>56</v>
      </c>
      <c r="E560" t="s">
        <v>901</v>
      </c>
      <c r="F560" s="25" t="s">
        <v>909</v>
      </c>
    </row>
    <row r="561" spans="1:6" ht="14" x14ac:dyDescent="0.15">
      <c r="A561" s="8" t="s">
        <v>53</v>
      </c>
      <c r="B561" s="29">
        <v>44104</v>
      </c>
      <c r="C561" s="14">
        <v>7440</v>
      </c>
      <c r="D561" t="s">
        <v>56</v>
      </c>
      <c r="E561" t="s">
        <v>901</v>
      </c>
      <c r="F561" s="25" t="s">
        <v>909</v>
      </c>
    </row>
    <row r="562" spans="1:6" ht="14" x14ac:dyDescent="0.15">
      <c r="A562" s="7" t="s">
        <v>53</v>
      </c>
      <c r="B562" s="29">
        <v>44135</v>
      </c>
      <c r="C562" s="14">
        <v>5452</v>
      </c>
      <c r="D562" t="s">
        <v>56</v>
      </c>
      <c r="E562" t="s">
        <v>901</v>
      </c>
      <c r="F562" s="25" t="s">
        <v>910</v>
      </c>
    </row>
    <row r="563" spans="1:6" ht="14" x14ac:dyDescent="0.15">
      <c r="A563" s="8" t="s">
        <v>53</v>
      </c>
      <c r="B563" s="29">
        <v>44165</v>
      </c>
      <c r="C563" s="14">
        <v>9422</v>
      </c>
      <c r="D563" t="s">
        <v>56</v>
      </c>
      <c r="E563" t="s">
        <v>901</v>
      </c>
      <c r="F563" s="25" t="s">
        <v>910</v>
      </c>
    </row>
    <row r="564" spans="1:6" ht="14" x14ac:dyDescent="0.15">
      <c r="A564" s="7" t="s">
        <v>53</v>
      </c>
      <c r="B564" s="29">
        <v>44196</v>
      </c>
      <c r="C564" s="14">
        <v>6445</v>
      </c>
      <c r="D564" t="s">
        <v>56</v>
      </c>
      <c r="E564" t="s">
        <v>901</v>
      </c>
      <c r="F564" s="25" t="s">
        <v>910</v>
      </c>
    </row>
    <row r="565" spans="1:6" ht="14" x14ac:dyDescent="0.15">
      <c r="A565" s="8" t="s">
        <v>53</v>
      </c>
      <c r="B565" s="29">
        <v>44377</v>
      </c>
      <c r="C565" s="14">
        <v>6576</v>
      </c>
      <c r="D565" t="s">
        <v>56</v>
      </c>
      <c r="E565" t="s">
        <v>901</v>
      </c>
      <c r="F565" s="25" t="s">
        <v>911</v>
      </c>
    </row>
    <row r="566" spans="1:6" ht="14" x14ac:dyDescent="0.15">
      <c r="A566" s="7" t="s">
        <v>53</v>
      </c>
      <c r="B566" s="29">
        <v>44347</v>
      </c>
      <c r="C566" s="14">
        <v>13012</v>
      </c>
      <c r="D566" t="s">
        <v>56</v>
      </c>
      <c r="E566" t="s">
        <v>901</v>
      </c>
      <c r="F566" s="25" t="s">
        <v>911</v>
      </c>
    </row>
    <row r="567" spans="1:6" ht="14" x14ac:dyDescent="0.15">
      <c r="A567" s="8" t="s">
        <v>53</v>
      </c>
      <c r="B567" s="29">
        <v>44316</v>
      </c>
      <c r="C567" s="14">
        <v>10308</v>
      </c>
      <c r="D567" t="s">
        <v>56</v>
      </c>
      <c r="E567" t="s">
        <v>901</v>
      </c>
      <c r="F567" s="25" t="s">
        <v>911</v>
      </c>
    </row>
    <row r="568" spans="1:6" ht="14" x14ac:dyDescent="0.15">
      <c r="A568" s="7" t="s">
        <v>53</v>
      </c>
      <c r="B568" s="29">
        <v>44286</v>
      </c>
      <c r="C568" s="14">
        <v>11287</v>
      </c>
      <c r="D568" t="s">
        <v>56</v>
      </c>
      <c r="E568" t="s">
        <v>901</v>
      </c>
      <c r="F568" s="25" t="s">
        <v>912</v>
      </c>
    </row>
    <row r="569" spans="1:6" ht="14" x14ac:dyDescent="0.15">
      <c r="A569" s="8" t="s">
        <v>53</v>
      </c>
      <c r="B569" s="29">
        <v>44255</v>
      </c>
      <c r="C569" s="14">
        <v>7361</v>
      </c>
      <c r="D569" t="s">
        <v>56</v>
      </c>
      <c r="E569" t="s">
        <v>901</v>
      </c>
      <c r="F569" s="25" t="s">
        <v>912</v>
      </c>
    </row>
    <row r="570" spans="1:6" ht="14" x14ac:dyDescent="0.15">
      <c r="A570" s="7" t="s">
        <v>53</v>
      </c>
      <c r="B570" s="29">
        <v>44227</v>
      </c>
      <c r="C570" s="14">
        <v>9604</v>
      </c>
      <c r="D570" t="s">
        <v>56</v>
      </c>
      <c r="E570" t="s">
        <v>901</v>
      </c>
      <c r="F570" s="25" t="s">
        <v>912</v>
      </c>
    </row>
    <row r="571" spans="1:6" ht="14" x14ac:dyDescent="0.15">
      <c r="A571" s="8" t="s">
        <v>27</v>
      </c>
      <c r="B571" s="29">
        <v>43861</v>
      </c>
      <c r="C571" s="14">
        <v>19257</v>
      </c>
      <c r="D571" t="s">
        <v>54</v>
      </c>
      <c r="E571" t="s">
        <v>898</v>
      </c>
      <c r="F571" s="25" t="s">
        <v>907</v>
      </c>
    </row>
    <row r="572" spans="1:6" ht="14" x14ac:dyDescent="0.15">
      <c r="A572" s="7" t="s">
        <v>27</v>
      </c>
      <c r="B572" s="29">
        <v>43890</v>
      </c>
      <c r="C572" s="14">
        <v>19258</v>
      </c>
      <c r="D572" t="s">
        <v>54</v>
      </c>
      <c r="E572" t="s">
        <v>898</v>
      </c>
      <c r="F572" s="25" t="s">
        <v>907</v>
      </c>
    </row>
    <row r="573" spans="1:6" ht="14" x14ac:dyDescent="0.15">
      <c r="A573" s="8" t="s">
        <v>27</v>
      </c>
      <c r="B573" s="29">
        <v>43921</v>
      </c>
      <c r="C573" s="14">
        <v>23787</v>
      </c>
      <c r="D573" t="s">
        <v>54</v>
      </c>
      <c r="E573" t="s">
        <v>898</v>
      </c>
      <c r="F573" s="25" t="s">
        <v>907</v>
      </c>
    </row>
    <row r="574" spans="1:6" ht="14" x14ac:dyDescent="0.15">
      <c r="A574" s="7" t="s">
        <v>27</v>
      </c>
      <c r="B574" s="29">
        <v>43951</v>
      </c>
      <c r="C574" s="14">
        <v>26053</v>
      </c>
      <c r="D574" t="s">
        <v>54</v>
      </c>
      <c r="E574" t="s">
        <v>898</v>
      </c>
      <c r="F574" s="25" t="s">
        <v>908</v>
      </c>
    </row>
    <row r="575" spans="1:6" ht="14" x14ac:dyDescent="0.15">
      <c r="A575" s="8" t="s">
        <v>27</v>
      </c>
      <c r="B575" s="29">
        <v>43982</v>
      </c>
      <c r="C575" s="14">
        <v>26056</v>
      </c>
      <c r="D575" t="s">
        <v>54</v>
      </c>
      <c r="E575" t="s">
        <v>898</v>
      </c>
      <c r="F575" s="25" t="s">
        <v>908</v>
      </c>
    </row>
    <row r="576" spans="1:6" ht="14" x14ac:dyDescent="0.15">
      <c r="A576" s="7" t="s">
        <v>27</v>
      </c>
      <c r="B576" s="29">
        <v>44012</v>
      </c>
      <c r="C576" s="14">
        <v>16993</v>
      </c>
      <c r="D576" t="s">
        <v>54</v>
      </c>
      <c r="E576" t="s">
        <v>898</v>
      </c>
      <c r="F576" s="25" t="s">
        <v>908</v>
      </c>
    </row>
    <row r="577" spans="1:6" ht="14" x14ac:dyDescent="0.15">
      <c r="A577" s="8" t="s">
        <v>27</v>
      </c>
      <c r="B577" s="29">
        <v>44043</v>
      </c>
      <c r="C577" s="14">
        <v>16994</v>
      </c>
      <c r="D577" t="s">
        <v>54</v>
      </c>
      <c r="E577" t="s">
        <v>898</v>
      </c>
      <c r="F577" s="25" t="s">
        <v>909</v>
      </c>
    </row>
    <row r="578" spans="1:6" ht="14" x14ac:dyDescent="0.15">
      <c r="A578" s="7" t="s">
        <v>27</v>
      </c>
      <c r="B578" s="29">
        <v>44074</v>
      </c>
      <c r="C578" s="14">
        <v>12464</v>
      </c>
      <c r="D578" t="s">
        <v>54</v>
      </c>
      <c r="E578" t="s">
        <v>898</v>
      </c>
      <c r="F578" s="25" t="s">
        <v>909</v>
      </c>
    </row>
    <row r="579" spans="1:6" ht="14" x14ac:dyDescent="0.15">
      <c r="A579" s="8" t="s">
        <v>27</v>
      </c>
      <c r="B579" s="29">
        <v>44104</v>
      </c>
      <c r="C579" s="14">
        <v>14726</v>
      </c>
      <c r="D579" t="s">
        <v>54</v>
      </c>
      <c r="E579" t="s">
        <v>898</v>
      </c>
      <c r="F579" s="25" t="s">
        <v>909</v>
      </c>
    </row>
    <row r="580" spans="1:6" ht="14" x14ac:dyDescent="0.15">
      <c r="A580" s="7" t="s">
        <v>27</v>
      </c>
      <c r="B580" s="29">
        <v>44135</v>
      </c>
      <c r="C580" s="14">
        <v>14726</v>
      </c>
      <c r="D580" t="s">
        <v>54</v>
      </c>
      <c r="E580" t="s">
        <v>898</v>
      </c>
      <c r="F580" s="25" t="s">
        <v>910</v>
      </c>
    </row>
    <row r="581" spans="1:6" ht="14" x14ac:dyDescent="0.15">
      <c r="A581" s="8" t="s">
        <v>27</v>
      </c>
      <c r="B581" s="29">
        <v>44165</v>
      </c>
      <c r="C581" s="14">
        <v>19258</v>
      </c>
      <c r="D581" t="s">
        <v>54</v>
      </c>
      <c r="E581" t="s">
        <v>898</v>
      </c>
      <c r="F581" s="25" t="s">
        <v>910</v>
      </c>
    </row>
    <row r="582" spans="1:6" ht="14" x14ac:dyDescent="0.15">
      <c r="A582" s="7" t="s">
        <v>27</v>
      </c>
      <c r="B582" s="29">
        <v>44196</v>
      </c>
      <c r="C582" s="14">
        <v>16992</v>
      </c>
      <c r="D582" t="s">
        <v>54</v>
      </c>
      <c r="E582" t="s">
        <v>898</v>
      </c>
      <c r="F582" s="25" t="s">
        <v>910</v>
      </c>
    </row>
    <row r="583" spans="1:6" ht="14" x14ac:dyDescent="0.15">
      <c r="A583" s="8" t="s">
        <v>27</v>
      </c>
      <c r="B583" s="29">
        <v>44377</v>
      </c>
      <c r="C583" s="14">
        <v>17501</v>
      </c>
      <c r="D583" t="s">
        <v>54</v>
      </c>
      <c r="E583" t="s">
        <v>898</v>
      </c>
      <c r="F583" s="25" t="s">
        <v>911</v>
      </c>
    </row>
    <row r="584" spans="1:6" ht="14" x14ac:dyDescent="0.15">
      <c r="A584" s="7" t="s">
        <v>27</v>
      </c>
      <c r="B584" s="29">
        <v>44347</v>
      </c>
      <c r="C584" s="14">
        <v>26834</v>
      </c>
      <c r="D584" t="s">
        <v>54</v>
      </c>
      <c r="E584" t="s">
        <v>898</v>
      </c>
      <c r="F584" s="25" t="s">
        <v>911</v>
      </c>
    </row>
    <row r="585" spans="1:6" ht="14" x14ac:dyDescent="0.15">
      <c r="A585" s="8" t="s">
        <v>27</v>
      </c>
      <c r="B585" s="29">
        <v>44316</v>
      </c>
      <c r="C585" s="14">
        <v>26840</v>
      </c>
      <c r="D585" t="s">
        <v>54</v>
      </c>
      <c r="E585" t="s">
        <v>898</v>
      </c>
      <c r="F585" s="25" t="s">
        <v>911</v>
      </c>
    </row>
    <row r="586" spans="1:6" ht="14" x14ac:dyDescent="0.15">
      <c r="A586" s="7" t="s">
        <v>27</v>
      </c>
      <c r="B586" s="29">
        <v>44286</v>
      </c>
      <c r="C586" s="14">
        <v>23553</v>
      </c>
      <c r="D586" t="s">
        <v>54</v>
      </c>
      <c r="E586" t="s">
        <v>898</v>
      </c>
      <c r="F586" s="25" t="s">
        <v>912</v>
      </c>
    </row>
    <row r="587" spans="1:6" ht="14" x14ac:dyDescent="0.15">
      <c r="A587" s="8" t="s">
        <v>27</v>
      </c>
      <c r="B587" s="29">
        <v>44255</v>
      </c>
      <c r="C587" s="14">
        <v>19839</v>
      </c>
      <c r="D587" t="s">
        <v>54</v>
      </c>
      <c r="E587" t="s">
        <v>898</v>
      </c>
      <c r="F587" s="25" t="s">
        <v>912</v>
      </c>
    </row>
    <row r="588" spans="1:6" ht="14" x14ac:dyDescent="0.15">
      <c r="A588" s="7" t="s">
        <v>27</v>
      </c>
      <c r="B588" s="29">
        <v>44227</v>
      </c>
      <c r="C588" s="14">
        <v>20221</v>
      </c>
      <c r="D588" t="s">
        <v>54</v>
      </c>
      <c r="E588" t="s">
        <v>898</v>
      </c>
      <c r="F588" s="25" t="s">
        <v>912</v>
      </c>
    </row>
    <row r="589" spans="1:6" ht="14" x14ac:dyDescent="0.15">
      <c r="A589" s="8" t="s">
        <v>10</v>
      </c>
      <c r="B589" s="29">
        <v>43861</v>
      </c>
      <c r="C589" s="14">
        <v>277</v>
      </c>
      <c r="D589" t="s">
        <v>56</v>
      </c>
      <c r="E589" t="s">
        <v>901</v>
      </c>
      <c r="F589" s="25" t="s">
        <v>907</v>
      </c>
    </row>
    <row r="590" spans="1:6" ht="14" x14ac:dyDescent="0.15">
      <c r="A590" s="7" t="s">
        <v>10</v>
      </c>
      <c r="B590" s="29">
        <v>43890</v>
      </c>
      <c r="C590" s="14">
        <v>244</v>
      </c>
      <c r="D590" t="s">
        <v>56</v>
      </c>
      <c r="E590" t="s">
        <v>901</v>
      </c>
      <c r="F590" s="25" t="s">
        <v>907</v>
      </c>
    </row>
    <row r="591" spans="1:6" ht="14" x14ac:dyDescent="0.15">
      <c r="A591" s="8" t="s">
        <v>10</v>
      </c>
      <c r="B591" s="29">
        <v>43921</v>
      </c>
      <c r="C591" s="14">
        <v>337</v>
      </c>
      <c r="D591" t="s">
        <v>56</v>
      </c>
      <c r="E591" t="s">
        <v>901</v>
      </c>
      <c r="F591" s="25" t="s">
        <v>907</v>
      </c>
    </row>
    <row r="592" spans="1:6" ht="14" x14ac:dyDescent="0.15">
      <c r="A592" s="7" t="s">
        <v>10</v>
      </c>
      <c r="B592" s="29">
        <v>43951</v>
      </c>
      <c r="C592" s="14">
        <v>332</v>
      </c>
      <c r="D592" t="s">
        <v>56</v>
      </c>
      <c r="E592" t="s">
        <v>901</v>
      </c>
      <c r="F592" s="25" t="s">
        <v>908</v>
      </c>
    </row>
    <row r="593" spans="1:6" ht="14" x14ac:dyDescent="0.15">
      <c r="A593" s="8" t="s">
        <v>10</v>
      </c>
      <c r="B593" s="29">
        <v>43982</v>
      </c>
      <c r="C593" s="14">
        <v>362</v>
      </c>
      <c r="D593" t="s">
        <v>56</v>
      </c>
      <c r="E593" t="s">
        <v>901</v>
      </c>
      <c r="F593" s="25" t="s">
        <v>908</v>
      </c>
    </row>
    <row r="594" spans="1:6" ht="14" x14ac:dyDescent="0.15">
      <c r="A594" s="7" t="s">
        <v>10</v>
      </c>
      <c r="B594" s="29">
        <v>44012</v>
      </c>
      <c r="C594" s="14">
        <v>213</v>
      </c>
      <c r="D594" t="s">
        <v>56</v>
      </c>
      <c r="E594" t="s">
        <v>901</v>
      </c>
      <c r="F594" s="25" t="s">
        <v>908</v>
      </c>
    </row>
    <row r="595" spans="1:6" ht="14" x14ac:dyDescent="0.15">
      <c r="A595" s="8" t="s">
        <v>10</v>
      </c>
      <c r="B595" s="29">
        <v>44043</v>
      </c>
      <c r="C595" s="14">
        <v>248</v>
      </c>
      <c r="D595" t="s">
        <v>56</v>
      </c>
      <c r="E595" t="s">
        <v>901</v>
      </c>
      <c r="F595" s="25" t="s">
        <v>909</v>
      </c>
    </row>
    <row r="596" spans="1:6" ht="14" x14ac:dyDescent="0.15">
      <c r="A596" s="7" t="s">
        <v>10</v>
      </c>
      <c r="B596" s="29">
        <v>44074</v>
      </c>
      <c r="C596" s="14">
        <v>156</v>
      </c>
      <c r="D596" t="s">
        <v>56</v>
      </c>
      <c r="E596" t="s">
        <v>901</v>
      </c>
      <c r="F596" s="25" t="s">
        <v>909</v>
      </c>
    </row>
    <row r="597" spans="1:6" ht="14" x14ac:dyDescent="0.15">
      <c r="A597" s="8" t="s">
        <v>10</v>
      </c>
      <c r="B597" s="29">
        <v>44104</v>
      </c>
      <c r="C597" s="14">
        <v>218</v>
      </c>
      <c r="D597" t="s">
        <v>56</v>
      </c>
      <c r="E597" t="s">
        <v>901</v>
      </c>
      <c r="F597" s="25" t="s">
        <v>909</v>
      </c>
    </row>
    <row r="598" spans="1:6" ht="14" x14ac:dyDescent="0.15">
      <c r="A598" s="7" t="s">
        <v>10</v>
      </c>
      <c r="B598" s="29">
        <v>44135</v>
      </c>
      <c r="C598" s="14">
        <v>182</v>
      </c>
      <c r="D598" t="s">
        <v>56</v>
      </c>
      <c r="E598" t="s">
        <v>901</v>
      </c>
      <c r="F598" s="25" t="s">
        <v>910</v>
      </c>
    </row>
    <row r="599" spans="1:6" ht="14" x14ac:dyDescent="0.15">
      <c r="A599" s="8" t="s">
        <v>10</v>
      </c>
      <c r="B599" s="29">
        <v>44165</v>
      </c>
      <c r="C599" s="14">
        <v>276</v>
      </c>
      <c r="D599" t="s">
        <v>56</v>
      </c>
      <c r="E599" t="s">
        <v>901</v>
      </c>
      <c r="F599" s="25" t="s">
        <v>910</v>
      </c>
    </row>
    <row r="600" spans="1:6" ht="14" x14ac:dyDescent="0.15">
      <c r="A600" s="7" t="s">
        <v>10</v>
      </c>
      <c r="B600" s="29">
        <v>44196</v>
      </c>
      <c r="C600" s="14">
        <v>218</v>
      </c>
      <c r="D600" t="s">
        <v>56</v>
      </c>
      <c r="E600" t="s">
        <v>901</v>
      </c>
      <c r="F600" s="25" t="s">
        <v>910</v>
      </c>
    </row>
    <row r="601" spans="1:6" ht="14" x14ac:dyDescent="0.15">
      <c r="A601" s="8" t="s">
        <v>10</v>
      </c>
      <c r="B601" s="29">
        <v>44377</v>
      </c>
      <c r="C601" s="14">
        <v>220</v>
      </c>
      <c r="D601" t="s">
        <v>56</v>
      </c>
      <c r="E601" t="s">
        <v>901</v>
      </c>
      <c r="F601" s="25" t="s">
        <v>911</v>
      </c>
    </row>
    <row r="602" spans="1:6" ht="14" x14ac:dyDescent="0.15">
      <c r="A602" s="7" t="s">
        <v>10</v>
      </c>
      <c r="B602" s="29">
        <v>44347</v>
      </c>
      <c r="C602" s="14">
        <v>370</v>
      </c>
      <c r="D602" t="s">
        <v>56</v>
      </c>
      <c r="E602" t="s">
        <v>901</v>
      </c>
      <c r="F602" s="25" t="s">
        <v>911</v>
      </c>
    </row>
    <row r="603" spans="1:6" ht="14" x14ac:dyDescent="0.15">
      <c r="A603" s="8" t="s">
        <v>10</v>
      </c>
      <c r="B603" s="29">
        <v>44316</v>
      </c>
      <c r="C603" s="14">
        <v>331</v>
      </c>
      <c r="D603" t="s">
        <v>56</v>
      </c>
      <c r="E603" t="s">
        <v>901</v>
      </c>
      <c r="F603" s="25" t="s">
        <v>911</v>
      </c>
    </row>
    <row r="604" spans="1:6" ht="14" x14ac:dyDescent="0.15">
      <c r="A604" s="7" t="s">
        <v>10</v>
      </c>
      <c r="B604" s="29">
        <v>44286</v>
      </c>
      <c r="C604" s="14">
        <v>332</v>
      </c>
      <c r="D604" t="s">
        <v>56</v>
      </c>
      <c r="E604" t="s">
        <v>901</v>
      </c>
      <c r="F604" s="25" t="s">
        <v>912</v>
      </c>
    </row>
    <row r="605" spans="1:6" ht="14" x14ac:dyDescent="0.15">
      <c r="A605" s="8" t="s">
        <v>10</v>
      </c>
      <c r="B605" s="29">
        <v>44255</v>
      </c>
      <c r="C605" s="14">
        <v>250</v>
      </c>
      <c r="D605" t="s">
        <v>56</v>
      </c>
      <c r="E605" t="s">
        <v>901</v>
      </c>
      <c r="F605" s="25" t="s">
        <v>912</v>
      </c>
    </row>
    <row r="606" spans="1:6" ht="14" x14ac:dyDescent="0.15">
      <c r="A606" s="7" t="s">
        <v>10</v>
      </c>
      <c r="B606" s="29">
        <v>44227</v>
      </c>
      <c r="C606" s="14">
        <v>289</v>
      </c>
      <c r="D606" t="s">
        <v>56</v>
      </c>
      <c r="E606" t="s">
        <v>901</v>
      </c>
      <c r="F606" s="25" t="s">
        <v>912</v>
      </c>
    </row>
    <row r="607" spans="1:6" ht="14" x14ac:dyDescent="0.15">
      <c r="A607" s="8" t="s">
        <v>46</v>
      </c>
      <c r="B607" s="29">
        <v>43861</v>
      </c>
      <c r="C607" s="14">
        <v>1586</v>
      </c>
      <c r="D607" t="s">
        <v>57</v>
      </c>
      <c r="E607" t="s">
        <v>897</v>
      </c>
      <c r="F607" s="25" t="s">
        <v>907</v>
      </c>
    </row>
    <row r="608" spans="1:6" ht="14" x14ac:dyDescent="0.15">
      <c r="A608" s="7" t="s">
        <v>46</v>
      </c>
      <c r="B608" s="29">
        <v>43890</v>
      </c>
      <c r="C608" s="14">
        <v>1412</v>
      </c>
      <c r="D608" t="s">
        <v>57</v>
      </c>
      <c r="E608" t="s">
        <v>897</v>
      </c>
      <c r="F608" s="25" t="s">
        <v>907</v>
      </c>
    </row>
    <row r="609" spans="1:6" ht="14" x14ac:dyDescent="0.15">
      <c r="A609" s="8" t="s">
        <v>46</v>
      </c>
      <c r="B609" s="29">
        <v>43921</v>
      </c>
      <c r="C609" s="14">
        <v>1936</v>
      </c>
      <c r="D609" t="s">
        <v>57</v>
      </c>
      <c r="E609" t="s">
        <v>897</v>
      </c>
      <c r="F609" s="25" t="s">
        <v>907</v>
      </c>
    </row>
    <row r="610" spans="1:6" ht="14" x14ac:dyDescent="0.15">
      <c r="A610" s="7" t="s">
        <v>46</v>
      </c>
      <c r="B610" s="29">
        <v>43951</v>
      </c>
      <c r="C610" s="14">
        <v>1939</v>
      </c>
      <c r="D610" t="s">
        <v>57</v>
      </c>
      <c r="E610" t="s">
        <v>897</v>
      </c>
      <c r="F610" s="25" t="s">
        <v>908</v>
      </c>
    </row>
    <row r="611" spans="1:6" ht="14" x14ac:dyDescent="0.15">
      <c r="A611" s="8" t="s">
        <v>46</v>
      </c>
      <c r="B611" s="29">
        <v>43982</v>
      </c>
      <c r="C611" s="14">
        <v>2112</v>
      </c>
      <c r="D611" t="s">
        <v>57</v>
      </c>
      <c r="E611" t="s">
        <v>897</v>
      </c>
      <c r="F611" s="25" t="s">
        <v>908</v>
      </c>
    </row>
    <row r="612" spans="1:6" ht="14" x14ac:dyDescent="0.15">
      <c r="A612" s="7" t="s">
        <v>46</v>
      </c>
      <c r="B612" s="29">
        <v>44012</v>
      </c>
      <c r="C612" s="14">
        <v>1230</v>
      </c>
      <c r="D612" t="s">
        <v>57</v>
      </c>
      <c r="E612" t="s">
        <v>897</v>
      </c>
      <c r="F612" s="25" t="s">
        <v>908</v>
      </c>
    </row>
    <row r="613" spans="1:6" ht="14" x14ac:dyDescent="0.15">
      <c r="A613" s="8" t="s">
        <v>46</v>
      </c>
      <c r="B613" s="29">
        <v>44043</v>
      </c>
      <c r="C613" s="14">
        <v>1407</v>
      </c>
      <c r="D613" t="s">
        <v>57</v>
      </c>
      <c r="E613" t="s">
        <v>897</v>
      </c>
      <c r="F613" s="25" t="s">
        <v>909</v>
      </c>
    </row>
    <row r="614" spans="1:6" ht="14" x14ac:dyDescent="0.15">
      <c r="A614" s="7" t="s">
        <v>46</v>
      </c>
      <c r="B614" s="29">
        <v>44074</v>
      </c>
      <c r="C614" s="14">
        <v>880</v>
      </c>
      <c r="D614" t="s">
        <v>57</v>
      </c>
      <c r="E614" t="s">
        <v>897</v>
      </c>
      <c r="F614" s="25" t="s">
        <v>909</v>
      </c>
    </row>
    <row r="615" spans="1:6" ht="14" x14ac:dyDescent="0.15">
      <c r="A615" s="8" t="s">
        <v>46</v>
      </c>
      <c r="B615" s="29">
        <v>44104</v>
      </c>
      <c r="C615" s="14">
        <v>1233</v>
      </c>
      <c r="D615" t="s">
        <v>57</v>
      </c>
      <c r="E615" t="s">
        <v>897</v>
      </c>
      <c r="F615" s="25" t="s">
        <v>909</v>
      </c>
    </row>
    <row r="616" spans="1:6" ht="14" x14ac:dyDescent="0.15">
      <c r="A616" s="7" t="s">
        <v>46</v>
      </c>
      <c r="B616" s="29">
        <v>44135</v>
      </c>
      <c r="C616" s="14">
        <v>1059</v>
      </c>
      <c r="D616" t="s">
        <v>57</v>
      </c>
      <c r="E616" t="s">
        <v>897</v>
      </c>
      <c r="F616" s="25" t="s">
        <v>910</v>
      </c>
    </row>
    <row r="617" spans="1:6" ht="14" x14ac:dyDescent="0.15">
      <c r="A617" s="8" t="s">
        <v>46</v>
      </c>
      <c r="B617" s="29">
        <v>44165</v>
      </c>
      <c r="C617" s="14">
        <v>1586</v>
      </c>
      <c r="D617" t="s">
        <v>57</v>
      </c>
      <c r="E617" t="s">
        <v>897</v>
      </c>
      <c r="F617" s="25" t="s">
        <v>910</v>
      </c>
    </row>
    <row r="618" spans="1:6" ht="14" x14ac:dyDescent="0.15">
      <c r="A618" s="7" t="s">
        <v>46</v>
      </c>
      <c r="B618" s="29">
        <v>44196</v>
      </c>
      <c r="C618" s="14">
        <v>1230</v>
      </c>
      <c r="D618" t="s">
        <v>57</v>
      </c>
      <c r="E618" t="s">
        <v>897</v>
      </c>
      <c r="F618" s="25" t="s">
        <v>910</v>
      </c>
    </row>
    <row r="619" spans="1:6" ht="14" x14ac:dyDescent="0.15">
      <c r="A619" s="8" t="s">
        <v>46</v>
      </c>
      <c r="B619" s="29">
        <v>44377</v>
      </c>
      <c r="C619" s="14">
        <v>1291</v>
      </c>
      <c r="D619" t="s">
        <v>57</v>
      </c>
      <c r="E619" t="s">
        <v>897</v>
      </c>
      <c r="F619" s="25" t="s">
        <v>911</v>
      </c>
    </row>
    <row r="620" spans="1:6" ht="14" x14ac:dyDescent="0.15">
      <c r="A620" s="7" t="s">
        <v>46</v>
      </c>
      <c r="B620" s="29">
        <v>44347</v>
      </c>
      <c r="C620" s="14">
        <v>2150</v>
      </c>
      <c r="D620" t="s">
        <v>57</v>
      </c>
      <c r="E620" t="s">
        <v>897</v>
      </c>
      <c r="F620" s="25" t="s">
        <v>911</v>
      </c>
    </row>
    <row r="621" spans="1:6" ht="14" x14ac:dyDescent="0.15">
      <c r="A621" s="8" t="s">
        <v>46</v>
      </c>
      <c r="B621" s="29">
        <v>44316</v>
      </c>
      <c r="C621" s="14">
        <v>1991</v>
      </c>
      <c r="D621" t="s">
        <v>57</v>
      </c>
      <c r="E621" t="s">
        <v>897</v>
      </c>
      <c r="F621" s="25" t="s">
        <v>911</v>
      </c>
    </row>
    <row r="622" spans="1:6" ht="14" x14ac:dyDescent="0.15">
      <c r="A622" s="7" t="s">
        <v>46</v>
      </c>
      <c r="B622" s="29">
        <v>44286</v>
      </c>
      <c r="C622" s="14">
        <v>2032</v>
      </c>
      <c r="D622" t="s">
        <v>57</v>
      </c>
      <c r="E622" t="s">
        <v>897</v>
      </c>
      <c r="F622" s="25" t="s">
        <v>912</v>
      </c>
    </row>
    <row r="623" spans="1:6" ht="14" x14ac:dyDescent="0.15">
      <c r="A623" s="8" t="s">
        <v>46</v>
      </c>
      <c r="B623" s="29">
        <v>44255</v>
      </c>
      <c r="C623" s="14">
        <v>1438</v>
      </c>
      <c r="D623" t="s">
        <v>57</v>
      </c>
      <c r="E623" t="s">
        <v>897</v>
      </c>
      <c r="F623" s="25" t="s">
        <v>912</v>
      </c>
    </row>
    <row r="624" spans="1:6" ht="14" x14ac:dyDescent="0.15">
      <c r="A624" s="7" t="s">
        <v>46</v>
      </c>
      <c r="B624" s="29">
        <v>44227</v>
      </c>
      <c r="C624" s="14">
        <v>1569</v>
      </c>
      <c r="D624" t="s">
        <v>57</v>
      </c>
      <c r="E624" t="s">
        <v>897</v>
      </c>
      <c r="F624" s="25" t="s">
        <v>912</v>
      </c>
    </row>
    <row r="625" spans="1:6" ht="14" x14ac:dyDescent="0.15">
      <c r="A625" s="8" t="s">
        <v>40</v>
      </c>
      <c r="B625" s="29">
        <v>43861</v>
      </c>
      <c r="C625" s="14">
        <v>1211</v>
      </c>
      <c r="D625" t="s">
        <v>55</v>
      </c>
      <c r="E625" t="s">
        <v>900</v>
      </c>
      <c r="F625" s="25" t="s">
        <v>907</v>
      </c>
    </row>
    <row r="626" spans="1:6" ht="14" x14ac:dyDescent="0.15">
      <c r="A626" s="7" t="s">
        <v>40</v>
      </c>
      <c r="B626" s="29">
        <v>43890</v>
      </c>
      <c r="C626" s="14">
        <v>1358</v>
      </c>
      <c r="D626" t="s">
        <v>55</v>
      </c>
      <c r="E626" t="s">
        <v>900</v>
      </c>
      <c r="F626" s="25" t="s">
        <v>907</v>
      </c>
    </row>
    <row r="627" spans="1:6" ht="14" x14ac:dyDescent="0.15">
      <c r="A627" s="8" t="s">
        <v>40</v>
      </c>
      <c r="B627" s="29">
        <v>43921</v>
      </c>
      <c r="C627" s="14">
        <v>1507</v>
      </c>
      <c r="D627" t="s">
        <v>55</v>
      </c>
      <c r="E627" t="s">
        <v>900</v>
      </c>
      <c r="F627" s="25" t="s">
        <v>907</v>
      </c>
    </row>
    <row r="628" spans="1:6" ht="14" x14ac:dyDescent="0.15">
      <c r="A628" s="7" t="s">
        <v>40</v>
      </c>
      <c r="B628" s="29">
        <v>43951</v>
      </c>
      <c r="C628" s="14">
        <v>1812</v>
      </c>
      <c r="D628" t="s">
        <v>55</v>
      </c>
      <c r="E628" t="s">
        <v>900</v>
      </c>
      <c r="F628" s="25" t="s">
        <v>908</v>
      </c>
    </row>
    <row r="629" spans="1:6" ht="14" x14ac:dyDescent="0.15">
      <c r="A629" s="8" t="s">
        <v>40</v>
      </c>
      <c r="B629" s="29">
        <v>43982</v>
      </c>
      <c r="C629" s="14">
        <v>1663</v>
      </c>
      <c r="D629" t="s">
        <v>55</v>
      </c>
      <c r="E629" t="s">
        <v>900</v>
      </c>
      <c r="F629" s="25" t="s">
        <v>908</v>
      </c>
    </row>
    <row r="630" spans="1:6" ht="14" x14ac:dyDescent="0.15">
      <c r="A630" s="7" t="s">
        <v>40</v>
      </c>
      <c r="B630" s="29">
        <v>44012</v>
      </c>
      <c r="C630" s="14">
        <v>1205</v>
      </c>
      <c r="D630" t="s">
        <v>55</v>
      </c>
      <c r="E630" t="s">
        <v>900</v>
      </c>
      <c r="F630" s="25" t="s">
        <v>908</v>
      </c>
    </row>
    <row r="631" spans="1:6" ht="14" x14ac:dyDescent="0.15">
      <c r="A631" s="8" t="s">
        <v>40</v>
      </c>
      <c r="B631" s="29">
        <v>44043</v>
      </c>
      <c r="C631" s="14">
        <v>1059</v>
      </c>
      <c r="D631" t="s">
        <v>55</v>
      </c>
      <c r="E631" t="s">
        <v>900</v>
      </c>
      <c r="F631" s="25" t="s">
        <v>909</v>
      </c>
    </row>
    <row r="632" spans="1:6" ht="14" x14ac:dyDescent="0.15">
      <c r="A632" s="7" t="s">
        <v>40</v>
      </c>
      <c r="B632" s="29">
        <v>44074</v>
      </c>
      <c r="C632" s="14">
        <v>910</v>
      </c>
      <c r="D632" t="s">
        <v>55</v>
      </c>
      <c r="E632" t="s">
        <v>900</v>
      </c>
      <c r="F632" s="25" t="s">
        <v>909</v>
      </c>
    </row>
    <row r="633" spans="1:6" ht="14" x14ac:dyDescent="0.15">
      <c r="A633" s="8" t="s">
        <v>40</v>
      </c>
      <c r="B633" s="29">
        <v>44104</v>
      </c>
      <c r="C633" s="14">
        <v>910</v>
      </c>
      <c r="D633" t="s">
        <v>55</v>
      </c>
      <c r="E633" t="s">
        <v>900</v>
      </c>
      <c r="F633" s="25" t="s">
        <v>909</v>
      </c>
    </row>
    <row r="634" spans="1:6" ht="14" x14ac:dyDescent="0.15">
      <c r="A634" s="7" t="s">
        <v>40</v>
      </c>
      <c r="B634" s="29">
        <v>44135</v>
      </c>
      <c r="C634" s="14">
        <v>1060</v>
      </c>
      <c r="D634" t="s">
        <v>55</v>
      </c>
      <c r="E634" t="s">
        <v>900</v>
      </c>
      <c r="F634" s="25" t="s">
        <v>910</v>
      </c>
    </row>
    <row r="635" spans="1:6" ht="14" x14ac:dyDescent="0.15">
      <c r="A635" s="8" t="s">
        <v>40</v>
      </c>
      <c r="B635" s="29">
        <v>44165</v>
      </c>
      <c r="C635" s="14">
        <v>1205</v>
      </c>
      <c r="D635" t="s">
        <v>55</v>
      </c>
      <c r="E635" t="s">
        <v>900</v>
      </c>
      <c r="F635" s="25" t="s">
        <v>910</v>
      </c>
    </row>
    <row r="636" spans="1:6" ht="14" x14ac:dyDescent="0.15">
      <c r="A636" s="7" t="s">
        <v>40</v>
      </c>
      <c r="B636" s="29">
        <v>44196</v>
      </c>
      <c r="C636" s="14">
        <v>1211</v>
      </c>
      <c r="D636" t="s">
        <v>55</v>
      </c>
      <c r="E636" t="s">
        <v>900</v>
      </c>
      <c r="F636" s="25" t="s">
        <v>910</v>
      </c>
    </row>
    <row r="637" spans="1:6" ht="14" x14ac:dyDescent="0.15">
      <c r="A637" s="8" t="s">
        <v>40</v>
      </c>
      <c r="B637" s="29">
        <v>44377</v>
      </c>
      <c r="C637" s="14">
        <v>1193</v>
      </c>
      <c r="D637" t="s">
        <v>55</v>
      </c>
      <c r="E637" t="s">
        <v>900</v>
      </c>
      <c r="F637" s="25" t="s">
        <v>911</v>
      </c>
    </row>
    <row r="638" spans="1:6" ht="14" x14ac:dyDescent="0.15">
      <c r="A638" s="7" t="s">
        <v>40</v>
      </c>
      <c r="B638" s="29">
        <v>44347</v>
      </c>
      <c r="C638" s="14">
        <v>1694</v>
      </c>
      <c r="D638" t="s">
        <v>55</v>
      </c>
      <c r="E638" t="s">
        <v>900</v>
      </c>
      <c r="F638" s="25" t="s">
        <v>911</v>
      </c>
    </row>
    <row r="639" spans="1:6" ht="14" x14ac:dyDescent="0.15">
      <c r="A639" s="8" t="s">
        <v>40</v>
      </c>
      <c r="B639" s="29">
        <v>44316</v>
      </c>
      <c r="C639" s="14">
        <v>1791</v>
      </c>
      <c r="D639" t="s">
        <v>55</v>
      </c>
      <c r="E639" t="s">
        <v>900</v>
      </c>
      <c r="F639" s="25" t="s">
        <v>911</v>
      </c>
    </row>
    <row r="640" spans="1:6" ht="14" x14ac:dyDescent="0.15">
      <c r="A640" s="7" t="s">
        <v>40</v>
      </c>
      <c r="B640" s="29">
        <v>44286</v>
      </c>
      <c r="C640" s="14">
        <v>1568</v>
      </c>
      <c r="D640" t="s">
        <v>55</v>
      </c>
      <c r="E640" t="s">
        <v>900</v>
      </c>
      <c r="F640" s="25" t="s">
        <v>912</v>
      </c>
    </row>
    <row r="641" spans="1:6" ht="14" x14ac:dyDescent="0.15">
      <c r="A641" s="8" t="s">
        <v>40</v>
      </c>
      <c r="B641" s="29">
        <v>44255</v>
      </c>
      <c r="C641" s="14">
        <v>1399</v>
      </c>
      <c r="D641" t="s">
        <v>55</v>
      </c>
      <c r="E641" t="s">
        <v>900</v>
      </c>
      <c r="F641" s="25" t="s">
        <v>912</v>
      </c>
    </row>
    <row r="642" spans="1:6" ht="14" x14ac:dyDescent="0.15">
      <c r="A642" s="7" t="s">
        <v>40</v>
      </c>
      <c r="B642" s="29">
        <v>44227</v>
      </c>
      <c r="C642" s="14">
        <v>1255</v>
      </c>
      <c r="D642" t="s">
        <v>55</v>
      </c>
      <c r="E642" t="s">
        <v>900</v>
      </c>
      <c r="F642" s="25" t="s">
        <v>912</v>
      </c>
    </row>
    <row r="643" spans="1:6" ht="14" x14ac:dyDescent="0.15">
      <c r="A643" s="8" t="s">
        <v>2</v>
      </c>
      <c r="B643" s="29">
        <v>43861</v>
      </c>
      <c r="C643" s="14">
        <v>53</v>
      </c>
      <c r="D643" t="s">
        <v>56</v>
      </c>
      <c r="E643" t="s">
        <v>901</v>
      </c>
      <c r="F643" s="25" t="s">
        <v>907</v>
      </c>
    </row>
    <row r="644" spans="1:6" ht="14" x14ac:dyDescent="0.15">
      <c r="A644" s="7" t="s">
        <v>2</v>
      </c>
      <c r="B644" s="29">
        <v>43890</v>
      </c>
      <c r="C644" s="14">
        <v>40</v>
      </c>
      <c r="D644" t="s">
        <v>56</v>
      </c>
      <c r="E644" t="s">
        <v>901</v>
      </c>
      <c r="F644" s="25" t="s">
        <v>907</v>
      </c>
    </row>
    <row r="645" spans="1:6" ht="14" x14ac:dyDescent="0.15">
      <c r="A645" s="8" t="s">
        <v>2</v>
      </c>
      <c r="B645" s="29">
        <v>43921</v>
      </c>
      <c r="C645" s="14">
        <v>65</v>
      </c>
      <c r="D645" t="s">
        <v>56</v>
      </c>
      <c r="E645" t="s">
        <v>901</v>
      </c>
      <c r="F645" s="25" t="s">
        <v>907</v>
      </c>
    </row>
    <row r="646" spans="1:6" ht="14" x14ac:dyDescent="0.15">
      <c r="A646" s="7" t="s">
        <v>2</v>
      </c>
      <c r="B646" s="29">
        <v>43951</v>
      </c>
      <c r="C646" s="14">
        <v>56</v>
      </c>
      <c r="D646" t="s">
        <v>56</v>
      </c>
      <c r="E646" t="s">
        <v>901</v>
      </c>
      <c r="F646" s="25" t="s">
        <v>908</v>
      </c>
    </row>
    <row r="647" spans="1:6" ht="14" x14ac:dyDescent="0.15">
      <c r="A647" s="8" t="s">
        <v>2</v>
      </c>
      <c r="B647" s="29">
        <v>43982</v>
      </c>
      <c r="C647" s="14">
        <v>65</v>
      </c>
      <c r="D647" t="s">
        <v>56</v>
      </c>
      <c r="E647" t="s">
        <v>901</v>
      </c>
      <c r="F647" s="25" t="s">
        <v>908</v>
      </c>
    </row>
    <row r="648" spans="1:6" ht="14" x14ac:dyDescent="0.15">
      <c r="A648" s="7" t="s">
        <v>2</v>
      </c>
      <c r="B648" s="29">
        <v>44012</v>
      </c>
      <c r="C648" s="14">
        <v>34</v>
      </c>
      <c r="D648" t="s">
        <v>56</v>
      </c>
      <c r="E648" t="s">
        <v>901</v>
      </c>
      <c r="F648" s="25" t="s">
        <v>908</v>
      </c>
    </row>
    <row r="649" spans="1:6" ht="14" x14ac:dyDescent="0.15">
      <c r="A649" s="8" t="s">
        <v>2</v>
      </c>
      <c r="B649" s="29">
        <v>44043</v>
      </c>
      <c r="C649" s="14">
        <v>50</v>
      </c>
      <c r="D649" t="s">
        <v>56</v>
      </c>
      <c r="E649" t="s">
        <v>901</v>
      </c>
      <c r="F649" s="25" t="s">
        <v>909</v>
      </c>
    </row>
    <row r="650" spans="1:6" ht="14" x14ac:dyDescent="0.15">
      <c r="A650" s="7" t="s">
        <v>2</v>
      </c>
      <c r="B650" s="29">
        <v>44074</v>
      </c>
      <c r="C650" s="14">
        <v>26</v>
      </c>
      <c r="D650" t="s">
        <v>56</v>
      </c>
      <c r="E650" t="s">
        <v>901</v>
      </c>
      <c r="F650" s="25" t="s">
        <v>909</v>
      </c>
    </row>
    <row r="651" spans="1:6" ht="14" x14ac:dyDescent="0.15">
      <c r="A651" s="8" t="s">
        <v>2</v>
      </c>
      <c r="B651" s="29">
        <v>44104</v>
      </c>
      <c r="C651" s="14">
        <v>43</v>
      </c>
      <c r="D651" t="s">
        <v>56</v>
      </c>
      <c r="E651" t="s">
        <v>901</v>
      </c>
      <c r="F651" s="25" t="s">
        <v>909</v>
      </c>
    </row>
    <row r="652" spans="1:6" ht="14" x14ac:dyDescent="0.15">
      <c r="A652" s="7" t="s">
        <v>2</v>
      </c>
      <c r="B652" s="29">
        <v>44135</v>
      </c>
      <c r="C652" s="14">
        <v>32</v>
      </c>
      <c r="D652" t="s">
        <v>56</v>
      </c>
      <c r="E652" t="s">
        <v>901</v>
      </c>
      <c r="F652" s="25" t="s">
        <v>910</v>
      </c>
    </row>
    <row r="653" spans="1:6" ht="14" x14ac:dyDescent="0.15">
      <c r="A653" s="8" t="s">
        <v>2</v>
      </c>
      <c r="B653" s="29">
        <v>44165</v>
      </c>
      <c r="C653" s="14">
        <v>54</v>
      </c>
      <c r="D653" t="s">
        <v>56</v>
      </c>
      <c r="E653" t="s">
        <v>901</v>
      </c>
      <c r="F653" s="25" t="s">
        <v>910</v>
      </c>
    </row>
    <row r="654" spans="1:6" ht="14" x14ac:dyDescent="0.15">
      <c r="A654" s="7" t="s">
        <v>2</v>
      </c>
      <c r="B654" s="29">
        <v>44196</v>
      </c>
      <c r="C654" s="14">
        <v>38</v>
      </c>
      <c r="D654" t="s">
        <v>56</v>
      </c>
      <c r="E654" t="s">
        <v>901</v>
      </c>
      <c r="F654" s="25" t="s">
        <v>910</v>
      </c>
    </row>
    <row r="655" spans="1:6" ht="14" x14ac:dyDescent="0.15">
      <c r="A655" s="8" t="s">
        <v>2</v>
      </c>
      <c r="B655" s="29">
        <v>44377</v>
      </c>
      <c r="C655" s="14">
        <v>38</v>
      </c>
      <c r="D655" t="s">
        <v>56</v>
      </c>
      <c r="E655" t="s">
        <v>901</v>
      </c>
      <c r="F655" s="25" t="s">
        <v>911</v>
      </c>
    </row>
    <row r="656" spans="1:6" ht="14" x14ac:dyDescent="0.15">
      <c r="A656" s="7" t="s">
        <v>2</v>
      </c>
      <c r="B656" s="29">
        <v>44347</v>
      </c>
      <c r="C656" s="14">
        <v>71</v>
      </c>
      <c r="D656" t="s">
        <v>56</v>
      </c>
      <c r="E656" t="s">
        <v>901</v>
      </c>
      <c r="F656" s="25" t="s">
        <v>911</v>
      </c>
    </row>
    <row r="657" spans="1:6" ht="14" x14ac:dyDescent="0.15">
      <c r="A657" s="8" t="s">
        <v>2</v>
      </c>
      <c r="B657" s="29">
        <v>44316</v>
      </c>
      <c r="C657" s="14">
        <v>60</v>
      </c>
      <c r="D657" t="s">
        <v>56</v>
      </c>
      <c r="E657" t="s">
        <v>901</v>
      </c>
      <c r="F657" s="25" t="s">
        <v>911</v>
      </c>
    </row>
    <row r="658" spans="1:6" ht="14" x14ac:dyDescent="0.15">
      <c r="A658" s="7" t="s">
        <v>2</v>
      </c>
      <c r="B658" s="29">
        <v>44286</v>
      </c>
      <c r="C658" s="14">
        <v>65</v>
      </c>
      <c r="D658" t="s">
        <v>56</v>
      </c>
      <c r="E658" t="s">
        <v>901</v>
      </c>
      <c r="F658" s="25" t="s">
        <v>912</v>
      </c>
    </row>
    <row r="659" spans="1:6" ht="14" x14ac:dyDescent="0.15">
      <c r="A659" s="8" t="s">
        <v>2</v>
      </c>
      <c r="B659" s="29">
        <v>44255</v>
      </c>
      <c r="C659" s="14">
        <v>45</v>
      </c>
      <c r="D659" t="s">
        <v>56</v>
      </c>
      <c r="E659" t="s">
        <v>901</v>
      </c>
      <c r="F659" s="25" t="s">
        <v>912</v>
      </c>
    </row>
    <row r="660" spans="1:6" ht="14" x14ac:dyDescent="0.15">
      <c r="A660" s="7" t="s">
        <v>2</v>
      </c>
      <c r="B660" s="29">
        <v>44227</v>
      </c>
      <c r="C660" s="14">
        <v>56</v>
      </c>
      <c r="D660" t="s">
        <v>56</v>
      </c>
      <c r="E660" t="s">
        <v>901</v>
      </c>
      <c r="F660" s="25" t="s">
        <v>912</v>
      </c>
    </row>
    <row r="661" spans="1:6" ht="14" x14ac:dyDescent="0.15">
      <c r="A661" s="8" t="s">
        <v>45</v>
      </c>
      <c r="B661" s="29">
        <v>43861</v>
      </c>
      <c r="C661" s="14">
        <v>1283</v>
      </c>
      <c r="D661" t="s">
        <v>57</v>
      </c>
      <c r="E661" t="s">
        <v>897</v>
      </c>
      <c r="F661" s="25" t="s">
        <v>907</v>
      </c>
    </row>
    <row r="662" spans="1:6" ht="14" x14ac:dyDescent="0.15">
      <c r="A662" s="7" t="s">
        <v>45</v>
      </c>
      <c r="B662" s="29">
        <v>43890</v>
      </c>
      <c r="C662" s="14">
        <v>1622</v>
      </c>
      <c r="D662" t="s">
        <v>57</v>
      </c>
      <c r="E662" t="s">
        <v>897</v>
      </c>
      <c r="F662" s="25" t="s">
        <v>907</v>
      </c>
    </row>
    <row r="663" spans="1:6" ht="14" x14ac:dyDescent="0.15">
      <c r="A663" s="8" t="s">
        <v>45</v>
      </c>
      <c r="B663" s="29">
        <v>43921</v>
      </c>
      <c r="C663" s="14">
        <v>1628</v>
      </c>
      <c r="D663" t="s">
        <v>57</v>
      </c>
      <c r="E663" t="s">
        <v>897</v>
      </c>
      <c r="F663" s="25" t="s">
        <v>907</v>
      </c>
    </row>
    <row r="664" spans="1:6" ht="14" x14ac:dyDescent="0.15">
      <c r="A664" s="7" t="s">
        <v>45</v>
      </c>
      <c r="B664" s="29">
        <v>43951</v>
      </c>
      <c r="C664" s="14">
        <v>2137</v>
      </c>
      <c r="D664" t="s">
        <v>57</v>
      </c>
      <c r="E664" t="s">
        <v>897</v>
      </c>
      <c r="F664" s="25" t="s">
        <v>908</v>
      </c>
    </row>
    <row r="665" spans="1:6" ht="14" x14ac:dyDescent="0.15">
      <c r="A665" s="8" t="s">
        <v>45</v>
      </c>
      <c r="B665" s="29">
        <v>43982</v>
      </c>
      <c r="C665" s="14">
        <v>1795</v>
      </c>
      <c r="D665" t="s">
        <v>57</v>
      </c>
      <c r="E665" t="s">
        <v>897</v>
      </c>
      <c r="F665" s="25" t="s">
        <v>908</v>
      </c>
    </row>
    <row r="666" spans="1:6" ht="14" x14ac:dyDescent="0.15">
      <c r="A666" s="7" t="s">
        <v>45</v>
      </c>
      <c r="B666" s="29">
        <v>44012</v>
      </c>
      <c r="C666" s="14">
        <v>1456</v>
      </c>
      <c r="D666" t="s">
        <v>57</v>
      </c>
      <c r="E666" t="s">
        <v>897</v>
      </c>
      <c r="F666" s="25" t="s">
        <v>908</v>
      </c>
    </row>
    <row r="667" spans="1:6" ht="14" x14ac:dyDescent="0.15">
      <c r="A667" s="8" t="s">
        <v>45</v>
      </c>
      <c r="B667" s="29">
        <v>44043</v>
      </c>
      <c r="C667" s="14">
        <v>1112</v>
      </c>
      <c r="D667" t="s">
        <v>57</v>
      </c>
      <c r="E667" t="s">
        <v>897</v>
      </c>
      <c r="F667" s="25" t="s">
        <v>909</v>
      </c>
    </row>
    <row r="668" spans="1:6" ht="14" x14ac:dyDescent="0.15">
      <c r="A668" s="7" t="s">
        <v>45</v>
      </c>
      <c r="B668" s="29">
        <v>44074</v>
      </c>
      <c r="C668" s="14">
        <v>1116</v>
      </c>
      <c r="D668" t="s">
        <v>57</v>
      </c>
      <c r="E668" t="s">
        <v>897</v>
      </c>
      <c r="F668" s="25" t="s">
        <v>909</v>
      </c>
    </row>
    <row r="669" spans="1:6" ht="14" x14ac:dyDescent="0.15">
      <c r="A669" s="8" t="s">
        <v>45</v>
      </c>
      <c r="B669" s="29">
        <v>44104</v>
      </c>
      <c r="C669" s="14">
        <v>939</v>
      </c>
      <c r="D669" t="s">
        <v>57</v>
      </c>
      <c r="E669" t="s">
        <v>897</v>
      </c>
      <c r="F669" s="25" t="s">
        <v>909</v>
      </c>
    </row>
    <row r="670" spans="1:6" ht="14" x14ac:dyDescent="0.15">
      <c r="A670" s="7" t="s">
        <v>45</v>
      </c>
      <c r="B670" s="29">
        <v>44135</v>
      </c>
      <c r="C670" s="14">
        <v>1282</v>
      </c>
      <c r="D670" t="s">
        <v>57</v>
      </c>
      <c r="E670" t="s">
        <v>897</v>
      </c>
      <c r="F670" s="25" t="s">
        <v>910</v>
      </c>
    </row>
    <row r="671" spans="1:6" ht="14" x14ac:dyDescent="0.15">
      <c r="A671" s="8" t="s">
        <v>45</v>
      </c>
      <c r="B671" s="29">
        <v>44165</v>
      </c>
      <c r="C671" s="14">
        <v>1285</v>
      </c>
      <c r="D671" t="s">
        <v>57</v>
      </c>
      <c r="E671" t="s">
        <v>897</v>
      </c>
      <c r="F671" s="25" t="s">
        <v>910</v>
      </c>
    </row>
    <row r="672" spans="1:6" ht="14" x14ac:dyDescent="0.15">
      <c r="A672" s="7" t="s">
        <v>45</v>
      </c>
      <c r="B672" s="29">
        <v>44196</v>
      </c>
      <c r="C672" s="14">
        <v>1452</v>
      </c>
      <c r="D672" t="s">
        <v>57</v>
      </c>
      <c r="E672" t="s">
        <v>897</v>
      </c>
      <c r="F672" s="25" t="s">
        <v>910</v>
      </c>
    </row>
    <row r="673" spans="1:6" ht="14" x14ac:dyDescent="0.15">
      <c r="A673" s="8" t="s">
        <v>45</v>
      </c>
      <c r="B673" s="29">
        <v>44377</v>
      </c>
      <c r="C673" s="14">
        <v>1480</v>
      </c>
      <c r="D673" t="s">
        <v>57</v>
      </c>
      <c r="E673" t="s">
        <v>897</v>
      </c>
      <c r="F673" s="25" t="s">
        <v>911</v>
      </c>
    </row>
    <row r="674" spans="1:6" ht="14" x14ac:dyDescent="0.15">
      <c r="A674" s="7" t="s">
        <v>45</v>
      </c>
      <c r="B674" s="29">
        <v>44347</v>
      </c>
      <c r="C674" s="14">
        <v>1869</v>
      </c>
      <c r="D674" t="s">
        <v>57</v>
      </c>
      <c r="E674" t="s">
        <v>897</v>
      </c>
      <c r="F674" s="25" t="s">
        <v>911</v>
      </c>
    </row>
    <row r="675" spans="1:6" ht="14" x14ac:dyDescent="0.15">
      <c r="A675" s="8" t="s">
        <v>45</v>
      </c>
      <c r="B675" s="29">
        <v>44316</v>
      </c>
      <c r="C675" s="14">
        <v>2242</v>
      </c>
      <c r="D675" t="s">
        <v>57</v>
      </c>
      <c r="E675" t="s">
        <v>897</v>
      </c>
      <c r="F675" s="25" t="s">
        <v>911</v>
      </c>
    </row>
    <row r="676" spans="1:6" ht="14" x14ac:dyDescent="0.15">
      <c r="A676" s="7" t="s">
        <v>45</v>
      </c>
      <c r="B676" s="29">
        <v>44286</v>
      </c>
      <c r="C676" s="14">
        <v>1655</v>
      </c>
      <c r="D676" t="s">
        <v>57</v>
      </c>
      <c r="E676" t="s">
        <v>897</v>
      </c>
      <c r="F676" s="25" t="s">
        <v>912</v>
      </c>
    </row>
    <row r="677" spans="1:6" ht="14" x14ac:dyDescent="0.15">
      <c r="A677" s="8" t="s">
        <v>45</v>
      </c>
      <c r="B677" s="29">
        <v>44255</v>
      </c>
      <c r="C677" s="14">
        <v>1693</v>
      </c>
      <c r="D677" t="s">
        <v>57</v>
      </c>
      <c r="E677" t="s">
        <v>897</v>
      </c>
      <c r="F677" s="25" t="s">
        <v>912</v>
      </c>
    </row>
    <row r="678" spans="1:6" ht="14" x14ac:dyDescent="0.15">
      <c r="A678" s="7" t="s">
        <v>45</v>
      </c>
      <c r="B678" s="29">
        <v>44227</v>
      </c>
      <c r="C678" s="14">
        <v>1275</v>
      </c>
      <c r="D678" t="s">
        <v>57</v>
      </c>
      <c r="E678" t="s">
        <v>897</v>
      </c>
      <c r="F678" s="25" t="s">
        <v>912</v>
      </c>
    </row>
    <row r="679" spans="1:6" ht="14" x14ac:dyDescent="0.15">
      <c r="A679" s="8" t="s">
        <v>42</v>
      </c>
      <c r="B679" s="29">
        <v>43861</v>
      </c>
      <c r="C679" s="14">
        <v>1207</v>
      </c>
      <c r="D679" t="s">
        <v>56</v>
      </c>
      <c r="E679" t="s">
        <v>901</v>
      </c>
      <c r="F679" s="25" t="s">
        <v>907</v>
      </c>
    </row>
    <row r="680" spans="1:6" ht="14" x14ac:dyDescent="0.15">
      <c r="A680" s="7" t="s">
        <v>42</v>
      </c>
      <c r="B680" s="29">
        <v>43890</v>
      </c>
      <c r="C680" s="14">
        <v>1530</v>
      </c>
      <c r="D680" t="s">
        <v>56</v>
      </c>
      <c r="E680" t="s">
        <v>901</v>
      </c>
      <c r="F680" s="25" t="s">
        <v>907</v>
      </c>
    </row>
    <row r="681" spans="1:6" ht="14" x14ac:dyDescent="0.15">
      <c r="A681" s="8" t="s">
        <v>42</v>
      </c>
      <c r="B681" s="29">
        <v>43921</v>
      </c>
      <c r="C681" s="14">
        <v>1532</v>
      </c>
      <c r="D681" t="s">
        <v>56</v>
      </c>
      <c r="E681" t="s">
        <v>901</v>
      </c>
      <c r="F681" s="25" t="s">
        <v>907</v>
      </c>
    </row>
    <row r="682" spans="1:6" ht="14" x14ac:dyDescent="0.15">
      <c r="A682" s="7" t="s">
        <v>42</v>
      </c>
      <c r="B682" s="29">
        <v>43951</v>
      </c>
      <c r="C682" s="14">
        <v>2014</v>
      </c>
      <c r="D682" t="s">
        <v>56</v>
      </c>
      <c r="E682" t="s">
        <v>901</v>
      </c>
      <c r="F682" s="25" t="s">
        <v>908</v>
      </c>
    </row>
    <row r="683" spans="1:6" ht="14" x14ac:dyDescent="0.15">
      <c r="A683" s="8" t="s">
        <v>42</v>
      </c>
      <c r="B683" s="29">
        <v>43982</v>
      </c>
      <c r="C683" s="14">
        <v>1688</v>
      </c>
      <c r="D683" t="s">
        <v>56</v>
      </c>
      <c r="E683" t="s">
        <v>901</v>
      </c>
      <c r="F683" s="25" t="s">
        <v>908</v>
      </c>
    </row>
    <row r="684" spans="1:6" ht="14" x14ac:dyDescent="0.15">
      <c r="A684" s="7" t="s">
        <v>42</v>
      </c>
      <c r="B684" s="29">
        <v>44012</v>
      </c>
      <c r="C684" s="14">
        <v>1368</v>
      </c>
      <c r="D684" t="s">
        <v>56</v>
      </c>
      <c r="E684" t="s">
        <v>901</v>
      </c>
      <c r="F684" s="25" t="s">
        <v>908</v>
      </c>
    </row>
    <row r="685" spans="1:6" ht="14" x14ac:dyDescent="0.15">
      <c r="A685" s="8" t="s">
        <v>42</v>
      </c>
      <c r="B685" s="29">
        <v>44043</v>
      </c>
      <c r="C685" s="14">
        <v>1047</v>
      </c>
      <c r="D685" t="s">
        <v>56</v>
      </c>
      <c r="E685" t="s">
        <v>901</v>
      </c>
      <c r="F685" s="25" t="s">
        <v>909</v>
      </c>
    </row>
    <row r="686" spans="1:6" ht="14" x14ac:dyDescent="0.15">
      <c r="A686" s="7" t="s">
        <v>42</v>
      </c>
      <c r="B686" s="29">
        <v>44074</v>
      </c>
      <c r="C686" s="14">
        <v>1050</v>
      </c>
      <c r="D686" t="s">
        <v>56</v>
      </c>
      <c r="E686" t="s">
        <v>901</v>
      </c>
      <c r="F686" s="25" t="s">
        <v>909</v>
      </c>
    </row>
    <row r="687" spans="1:6" ht="14" x14ac:dyDescent="0.15">
      <c r="A687" s="8" t="s">
        <v>42</v>
      </c>
      <c r="B687" s="29">
        <v>44104</v>
      </c>
      <c r="C687" s="14">
        <v>890</v>
      </c>
      <c r="D687" t="s">
        <v>56</v>
      </c>
      <c r="E687" t="s">
        <v>901</v>
      </c>
      <c r="F687" s="25" t="s">
        <v>909</v>
      </c>
    </row>
    <row r="688" spans="1:6" ht="14" x14ac:dyDescent="0.15">
      <c r="A688" s="7" t="s">
        <v>42</v>
      </c>
      <c r="B688" s="29">
        <v>44135</v>
      </c>
      <c r="C688" s="14">
        <v>1208</v>
      </c>
      <c r="D688" t="s">
        <v>56</v>
      </c>
      <c r="E688" t="s">
        <v>901</v>
      </c>
      <c r="F688" s="25" t="s">
        <v>910</v>
      </c>
    </row>
    <row r="689" spans="1:6" ht="14" x14ac:dyDescent="0.15">
      <c r="A689" s="8" t="s">
        <v>42</v>
      </c>
      <c r="B689" s="29">
        <v>44165</v>
      </c>
      <c r="C689" s="14">
        <v>1205</v>
      </c>
      <c r="D689" t="s">
        <v>56</v>
      </c>
      <c r="E689" t="s">
        <v>901</v>
      </c>
      <c r="F689" s="25" t="s">
        <v>910</v>
      </c>
    </row>
    <row r="690" spans="1:6" ht="14" x14ac:dyDescent="0.15">
      <c r="A690" s="7" t="s">
        <v>42</v>
      </c>
      <c r="B690" s="29">
        <v>44196</v>
      </c>
      <c r="C690" s="14">
        <v>1366</v>
      </c>
      <c r="D690" t="s">
        <v>56</v>
      </c>
      <c r="E690" t="s">
        <v>901</v>
      </c>
      <c r="F690" s="25" t="s">
        <v>910</v>
      </c>
    </row>
    <row r="691" spans="1:6" ht="14" x14ac:dyDescent="0.15">
      <c r="A691" s="8" t="s">
        <v>42</v>
      </c>
      <c r="B691" s="29">
        <v>44377</v>
      </c>
      <c r="C691" s="14">
        <v>1397</v>
      </c>
      <c r="D691" t="s">
        <v>56</v>
      </c>
      <c r="E691" t="s">
        <v>901</v>
      </c>
      <c r="F691" s="25" t="s">
        <v>911</v>
      </c>
    </row>
    <row r="692" spans="1:6" ht="14" x14ac:dyDescent="0.15">
      <c r="A692" s="7" t="s">
        <v>42</v>
      </c>
      <c r="B692" s="29">
        <v>44347</v>
      </c>
      <c r="C692" s="14">
        <v>1757</v>
      </c>
      <c r="D692" t="s">
        <v>56</v>
      </c>
      <c r="E692" t="s">
        <v>901</v>
      </c>
      <c r="F692" s="25" t="s">
        <v>911</v>
      </c>
    </row>
    <row r="693" spans="1:6" ht="14" x14ac:dyDescent="0.15">
      <c r="A693" s="8" t="s">
        <v>42</v>
      </c>
      <c r="B693" s="29">
        <v>44316</v>
      </c>
      <c r="C693" s="14">
        <v>2092</v>
      </c>
      <c r="D693" t="s">
        <v>56</v>
      </c>
      <c r="E693" t="s">
        <v>901</v>
      </c>
      <c r="F693" s="25" t="s">
        <v>911</v>
      </c>
    </row>
    <row r="694" spans="1:6" ht="14" x14ac:dyDescent="0.15">
      <c r="A694" s="7" t="s">
        <v>42</v>
      </c>
      <c r="B694" s="29">
        <v>44286</v>
      </c>
      <c r="C694" s="14">
        <v>1544</v>
      </c>
      <c r="D694" t="s">
        <v>56</v>
      </c>
      <c r="E694" t="s">
        <v>901</v>
      </c>
      <c r="F694" s="25" t="s">
        <v>912</v>
      </c>
    </row>
    <row r="695" spans="1:6" ht="14" x14ac:dyDescent="0.15">
      <c r="A695" s="8" t="s">
        <v>42</v>
      </c>
      <c r="B695" s="29">
        <v>44255</v>
      </c>
      <c r="C695" s="14">
        <v>1547</v>
      </c>
      <c r="D695" t="s">
        <v>56</v>
      </c>
      <c r="E695" t="s">
        <v>901</v>
      </c>
      <c r="F695" s="25" t="s">
        <v>912</v>
      </c>
    </row>
    <row r="696" spans="1:6" ht="14" x14ac:dyDescent="0.15">
      <c r="A696" s="7" t="s">
        <v>42</v>
      </c>
      <c r="B696" s="29">
        <v>44227</v>
      </c>
      <c r="C696" s="14">
        <v>1265</v>
      </c>
      <c r="D696" t="s">
        <v>56</v>
      </c>
      <c r="E696" t="s">
        <v>901</v>
      </c>
      <c r="F696" s="25" t="s">
        <v>912</v>
      </c>
    </row>
    <row r="697" spans="1:6" ht="14" x14ac:dyDescent="0.15">
      <c r="A697" s="8" t="s">
        <v>50</v>
      </c>
      <c r="B697" s="29">
        <v>43861</v>
      </c>
      <c r="C697" s="14">
        <v>3405</v>
      </c>
      <c r="D697" t="s">
        <v>55</v>
      </c>
      <c r="E697" t="s">
        <v>900</v>
      </c>
      <c r="F697" s="25" t="s">
        <v>907</v>
      </c>
    </row>
    <row r="698" spans="1:6" ht="14" x14ac:dyDescent="0.15">
      <c r="A698" s="7" t="s">
        <v>50</v>
      </c>
      <c r="B698" s="29">
        <v>43890</v>
      </c>
      <c r="C698" s="14">
        <v>3827</v>
      </c>
      <c r="D698" t="s">
        <v>55</v>
      </c>
      <c r="E698" t="s">
        <v>900</v>
      </c>
      <c r="F698" s="25" t="s">
        <v>907</v>
      </c>
    </row>
    <row r="699" spans="1:6" ht="14" x14ac:dyDescent="0.15">
      <c r="A699" s="8" t="s">
        <v>50</v>
      </c>
      <c r="B699" s="29">
        <v>43921</v>
      </c>
      <c r="C699" s="14">
        <v>4248</v>
      </c>
      <c r="D699" t="s">
        <v>55</v>
      </c>
      <c r="E699" t="s">
        <v>900</v>
      </c>
      <c r="F699" s="25" t="s">
        <v>907</v>
      </c>
    </row>
    <row r="700" spans="1:6" ht="14" x14ac:dyDescent="0.15">
      <c r="A700" s="7" t="s">
        <v>50</v>
      </c>
      <c r="B700" s="29">
        <v>43951</v>
      </c>
      <c r="C700" s="14">
        <v>5101</v>
      </c>
      <c r="D700" t="s">
        <v>55</v>
      </c>
      <c r="E700" t="s">
        <v>900</v>
      </c>
      <c r="F700" s="25" t="s">
        <v>908</v>
      </c>
    </row>
    <row r="701" spans="1:6" ht="14" x14ac:dyDescent="0.15">
      <c r="A701" s="8" t="s">
        <v>50</v>
      </c>
      <c r="B701" s="29">
        <v>43982</v>
      </c>
      <c r="C701" s="14">
        <v>4675</v>
      </c>
      <c r="D701" t="s">
        <v>55</v>
      </c>
      <c r="E701" t="s">
        <v>900</v>
      </c>
      <c r="F701" s="25" t="s">
        <v>908</v>
      </c>
    </row>
    <row r="702" spans="1:6" ht="14" x14ac:dyDescent="0.15">
      <c r="A702" s="7" t="s">
        <v>50</v>
      </c>
      <c r="B702" s="29">
        <v>44012</v>
      </c>
      <c r="C702" s="14">
        <v>3400</v>
      </c>
      <c r="D702" t="s">
        <v>55</v>
      </c>
      <c r="E702" t="s">
        <v>900</v>
      </c>
      <c r="F702" s="25" t="s">
        <v>908</v>
      </c>
    </row>
    <row r="703" spans="1:6" ht="14" x14ac:dyDescent="0.15">
      <c r="A703" s="8" t="s">
        <v>50</v>
      </c>
      <c r="B703" s="29">
        <v>44043</v>
      </c>
      <c r="C703" s="14">
        <v>2976</v>
      </c>
      <c r="D703" t="s">
        <v>55</v>
      </c>
      <c r="E703" t="s">
        <v>900</v>
      </c>
      <c r="F703" s="25" t="s">
        <v>909</v>
      </c>
    </row>
    <row r="704" spans="1:6" ht="14" x14ac:dyDescent="0.15">
      <c r="A704" s="7" t="s">
        <v>50</v>
      </c>
      <c r="B704" s="29">
        <v>44074</v>
      </c>
      <c r="C704" s="14">
        <v>2552</v>
      </c>
      <c r="D704" t="s">
        <v>55</v>
      </c>
      <c r="E704" t="s">
        <v>900</v>
      </c>
      <c r="F704" s="25" t="s">
        <v>909</v>
      </c>
    </row>
    <row r="705" spans="1:6" ht="14" x14ac:dyDescent="0.15">
      <c r="A705" s="8" t="s">
        <v>50</v>
      </c>
      <c r="B705" s="29">
        <v>44104</v>
      </c>
      <c r="C705" s="14">
        <v>2550</v>
      </c>
      <c r="D705" t="s">
        <v>55</v>
      </c>
      <c r="E705" t="s">
        <v>900</v>
      </c>
      <c r="F705" s="25" t="s">
        <v>909</v>
      </c>
    </row>
    <row r="706" spans="1:6" ht="14" x14ac:dyDescent="0.15">
      <c r="A706" s="7" t="s">
        <v>50</v>
      </c>
      <c r="B706" s="29">
        <v>44135</v>
      </c>
      <c r="C706" s="14">
        <v>2975</v>
      </c>
      <c r="D706" t="s">
        <v>55</v>
      </c>
      <c r="E706" t="s">
        <v>900</v>
      </c>
      <c r="F706" s="25" t="s">
        <v>910</v>
      </c>
    </row>
    <row r="707" spans="1:6" ht="14" x14ac:dyDescent="0.15">
      <c r="A707" s="8" t="s">
        <v>50</v>
      </c>
      <c r="B707" s="29">
        <v>44165</v>
      </c>
      <c r="C707" s="14">
        <v>3399</v>
      </c>
      <c r="D707" t="s">
        <v>55</v>
      </c>
      <c r="E707" t="s">
        <v>900</v>
      </c>
      <c r="F707" s="25" t="s">
        <v>910</v>
      </c>
    </row>
    <row r="708" spans="1:6" ht="14" x14ac:dyDescent="0.15">
      <c r="A708" s="7" t="s">
        <v>50</v>
      </c>
      <c r="B708" s="29">
        <v>44196</v>
      </c>
      <c r="C708" s="14">
        <v>3404</v>
      </c>
      <c r="D708" t="s">
        <v>55</v>
      </c>
      <c r="E708" t="s">
        <v>900</v>
      </c>
      <c r="F708" s="25" t="s">
        <v>910</v>
      </c>
    </row>
    <row r="709" spans="1:6" ht="14" x14ac:dyDescent="0.15">
      <c r="A709" s="8" t="s">
        <v>50</v>
      </c>
      <c r="B709" s="29">
        <v>44377</v>
      </c>
      <c r="C709" s="14">
        <v>3501</v>
      </c>
      <c r="D709" t="s">
        <v>55</v>
      </c>
      <c r="E709" t="s">
        <v>900</v>
      </c>
      <c r="F709" s="25" t="s">
        <v>911</v>
      </c>
    </row>
    <row r="710" spans="1:6" ht="14" x14ac:dyDescent="0.15">
      <c r="A710" s="7" t="s">
        <v>50</v>
      </c>
      <c r="B710" s="29">
        <v>44347</v>
      </c>
      <c r="C710" s="14">
        <v>4768</v>
      </c>
      <c r="D710" t="s">
        <v>55</v>
      </c>
      <c r="E710" t="s">
        <v>900</v>
      </c>
      <c r="F710" s="25" t="s">
        <v>911</v>
      </c>
    </row>
    <row r="711" spans="1:6" ht="14" x14ac:dyDescent="0.15">
      <c r="A711" s="8" t="s">
        <v>50</v>
      </c>
      <c r="B711" s="29">
        <v>44316</v>
      </c>
      <c r="C711" s="14">
        <v>5254</v>
      </c>
      <c r="D711" t="s">
        <v>55</v>
      </c>
      <c r="E711" t="s">
        <v>900</v>
      </c>
      <c r="F711" s="25" t="s">
        <v>911</v>
      </c>
    </row>
    <row r="712" spans="1:6" ht="14" x14ac:dyDescent="0.15">
      <c r="A712" s="7" t="s">
        <v>50</v>
      </c>
      <c r="B712" s="29">
        <v>44286</v>
      </c>
      <c r="C712" s="14">
        <v>4212</v>
      </c>
      <c r="D712" t="s">
        <v>55</v>
      </c>
      <c r="E712" t="s">
        <v>900</v>
      </c>
      <c r="F712" s="25" t="s">
        <v>912</v>
      </c>
    </row>
    <row r="713" spans="1:6" ht="14" x14ac:dyDescent="0.15">
      <c r="A713" s="8" t="s">
        <v>50</v>
      </c>
      <c r="B713" s="29">
        <v>44255</v>
      </c>
      <c r="C713" s="14">
        <v>3808</v>
      </c>
      <c r="D713" t="s">
        <v>55</v>
      </c>
      <c r="E713" t="s">
        <v>900</v>
      </c>
      <c r="F713" s="25" t="s">
        <v>912</v>
      </c>
    </row>
    <row r="714" spans="1:6" ht="14" x14ac:dyDescent="0.15">
      <c r="A714" s="7" t="s">
        <v>50</v>
      </c>
      <c r="B714" s="29">
        <v>44227</v>
      </c>
      <c r="C714" s="14">
        <v>3575</v>
      </c>
      <c r="D714" t="s">
        <v>55</v>
      </c>
      <c r="E714" t="s">
        <v>900</v>
      </c>
      <c r="F714" s="25" t="s">
        <v>912</v>
      </c>
    </row>
    <row r="715" spans="1:6" ht="14" x14ac:dyDescent="0.15">
      <c r="A715" s="8" t="s">
        <v>18</v>
      </c>
      <c r="B715" s="29">
        <v>43861</v>
      </c>
      <c r="C715" s="14">
        <v>627</v>
      </c>
      <c r="D715" t="s">
        <v>54</v>
      </c>
      <c r="E715" t="s">
        <v>898</v>
      </c>
      <c r="F715" s="25" t="s">
        <v>907</v>
      </c>
    </row>
    <row r="716" spans="1:6" ht="14" x14ac:dyDescent="0.15">
      <c r="A716" s="7" t="s">
        <v>18</v>
      </c>
      <c r="B716" s="29">
        <v>43890</v>
      </c>
      <c r="C716" s="14">
        <v>495</v>
      </c>
      <c r="D716" t="s">
        <v>54</v>
      </c>
      <c r="E716" t="s">
        <v>898</v>
      </c>
      <c r="F716" s="25" t="s">
        <v>907</v>
      </c>
    </row>
    <row r="717" spans="1:6" ht="14" x14ac:dyDescent="0.15">
      <c r="A717" s="8" t="s">
        <v>18</v>
      </c>
      <c r="B717" s="29">
        <v>43921</v>
      </c>
      <c r="C717" s="14">
        <v>755</v>
      </c>
      <c r="D717" t="s">
        <v>54</v>
      </c>
      <c r="E717" t="s">
        <v>898</v>
      </c>
      <c r="F717" s="25" t="s">
        <v>907</v>
      </c>
    </row>
    <row r="718" spans="1:6" ht="14" x14ac:dyDescent="0.15">
      <c r="A718" s="7" t="s">
        <v>18</v>
      </c>
      <c r="B718" s="29">
        <v>43951</v>
      </c>
      <c r="C718" s="14">
        <v>689</v>
      </c>
      <c r="D718" t="s">
        <v>54</v>
      </c>
      <c r="E718" t="s">
        <v>898</v>
      </c>
      <c r="F718" s="25" t="s">
        <v>908</v>
      </c>
    </row>
    <row r="719" spans="1:6" ht="14" x14ac:dyDescent="0.15">
      <c r="A719" s="8" t="s">
        <v>18</v>
      </c>
      <c r="B719" s="29">
        <v>43982</v>
      </c>
      <c r="C719" s="14">
        <v>817</v>
      </c>
      <c r="D719" t="s">
        <v>54</v>
      </c>
      <c r="E719" t="s">
        <v>898</v>
      </c>
      <c r="F719" s="25" t="s">
        <v>908</v>
      </c>
    </row>
    <row r="720" spans="1:6" ht="14" x14ac:dyDescent="0.15">
      <c r="A720" s="7" t="s">
        <v>18</v>
      </c>
      <c r="B720" s="29">
        <v>44012</v>
      </c>
      <c r="C720" s="14">
        <v>426</v>
      </c>
      <c r="D720" t="s">
        <v>54</v>
      </c>
      <c r="E720" t="s">
        <v>898</v>
      </c>
      <c r="F720" s="25" t="s">
        <v>908</v>
      </c>
    </row>
    <row r="721" spans="1:6" ht="14" x14ac:dyDescent="0.15">
      <c r="A721" s="8" t="s">
        <v>18</v>
      </c>
      <c r="B721" s="29">
        <v>44043</v>
      </c>
      <c r="C721" s="14">
        <v>559</v>
      </c>
      <c r="D721" t="s">
        <v>54</v>
      </c>
      <c r="E721" t="s">
        <v>898</v>
      </c>
      <c r="F721" s="25" t="s">
        <v>909</v>
      </c>
    </row>
    <row r="722" spans="1:6" ht="14" x14ac:dyDescent="0.15">
      <c r="A722" s="7" t="s">
        <v>18</v>
      </c>
      <c r="B722" s="29">
        <v>44074</v>
      </c>
      <c r="C722" s="14">
        <v>300</v>
      </c>
      <c r="D722" t="s">
        <v>54</v>
      </c>
      <c r="E722" t="s">
        <v>898</v>
      </c>
      <c r="F722" s="25" t="s">
        <v>909</v>
      </c>
    </row>
    <row r="723" spans="1:6" ht="14" x14ac:dyDescent="0.15">
      <c r="A723" s="8" t="s">
        <v>18</v>
      </c>
      <c r="B723" s="29">
        <v>44104</v>
      </c>
      <c r="C723" s="14">
        <v>493</v>
      </c>
      <c r="D723" t="s">
        <v>54</v>
      </c>
      <c r="E723" t="s">
        <v>898</v>
      </c>
      <c r="F723" s="25" t="s">
        <v>909</v>
      </c>
    </row>
    <row r="724" spans="1:6" ht="14" x14ac:dyDescent="0.15">
      <c r="A724" s="7" t="s">
        <v>18</v>
      </c>
      <c r="B724" s="29">
        <v>44135</v>
      </c>
      <c r="C724" s="14">
        <v>364</v>
      </c>
      <c r="D724" t="s">
        <v>54</v>
      </c>
      <c r="E724" t="s">
        <v>898</v>
      </c>
      <c r="F724" s="25" t="s">
        <v>910</v>
      </c>
    </row>
    <row r="725" spans="1:6" ht="14" x14ac:dyDescent="0.15">
      <c r="A725" s="8" t="s">
        <v>18</v>
      </c>
      <c r="B725" s="29">
        <v>44165</v>
      </c>
      <c r="C725" s="14">
        <v>627</v>
      </c>
      <c r="D725" t="s">
        <v>54</v>
      </c>
      <c r="E725" t="s">
        <v>898</v>
      </c>
      <c r="F725" s="25" t="s">
        <v>910</v>
      </c>
    </row>
    <row r="726" spans="1:6" ht="14" x14ac:dyDescent="0.15">
      <c r="A726" s="7" t="s">
        <v>18</v>
      </c>
      <c r="B726" s="29">
        <v>44196</v>
      </c>
      <c r="C726" s="14">
        <v>429</v>
      </c>
      <c r="D726" t="s">
        <v>54</v>
      </c>
      <c r="E726" t="s">
        <v>898</v>
      </c>
      <c r="F726" s="25" t="s">
        <v>910</v>
      </c>
    </row>
    <row r="727" spans="1:6" ht="14" x14ac:dyDescent="0.15">
      <c r="A727" s="8" t="s">
        <v>18</v>
      </c>
      <c r="B727" s="29">
        <v>44377</v>
      </c>
      <c r="C727" s="14">
        <v>441</v>
      </c>
      <c r="D727" t="s">
        <v>54</v>
      </c>
      <c r="E727" t="s">
        <v>898</v>
      </c>
      <c r="F727" s="25" t="s">
        <v>911</v>
      </c>
    </row>
    <row r="728" spans="1:6" ht="14" x14ac:dyDescent="0.15">
      <c r="A728" s="7" t="s">
        <v>18</v>
      </c>
      <c r="B728" s="29">
        <v>44347</v>
      </c>
      <c r="C728" s="14">
        <v>813</v>
      </c>
      <c r="D728" t="s">
        <v>54</v>
      </c>
      <c r="E728" t="s">
        <v>898</v>
      </c>
      <c r="F728" s="25" t="s">
        <v>911</v>
      </c>
    </row>
    <row r="729" spans="1:6" ht="14" x14ac:dyDescent="0.15">
      <c r="A729" s="8" t="s">
        <v>18</v>
      </c>
      <c r="B729" s="29">
        <v>44316</v>
      </c>
      <c r="C729" s="14">
        <v>689</v>
      </c>
      <c r="D729" t="s">
        <v>54</v>
      </c>
      <c r="E729" t="s">
        <v>898</v>
      </c>
      <c r="F729" s="25" t="s">
        <v>911</v>
      </c>
    </row>
    <row r="730" spans="1:6" ht="14" x14ac:dyDescent="0.15">
      <c r="A730" s="7" t="s">
        <v>18</v>
      </c>
      <c r="B730" s="29">
        <v>44286</v>
      </c>
      <c r="C730" s="14">
        <v>769</v>
      </c>
      <c r="D730" t="s">
        <v>54</v>
      </c>
      <c r="E730" t="s">
        <v>898</v>
      </c>
      <c r="F730" s="25" t="s">
        <v>912</v>
      </c>
    </row>
    <row r="731" spans="1:6" ht="14" x14ac:dyDescent="0.15">
      <c r="A731" s="8" t="s">
        <v>18</v>
      </c>
      <c r="B731" s="29">
        <v>44255</v>
      </c>
      <c r="C731" s="14">
        <v>504</v>
      </c>
      <c r="D731" t="s">
        <v>54</v>
      </c>
      <c r="E731" t="s">
        <v>898</v>
      </c>
      <c r="F731" s="25" t="s">
        <v>912</v>
      </c>
    </row>
    <row r="732" spans="1:6" ht="14" x14ac:dyDescent="0.15">
      <c r="A732" s="7" t="s">
        <v>18</v>
      </c>
      <c r="B732" s="29">
        <v>44227</v>
      </c>
      <c r="C732" s="14">
        <v>618</v>
      </c>
      <c r="D732" t="s">
        <v>54</v>
      </c>
      <c r="E732" t="s">
        <v>898</v>
      </c>
      <c r="F732" s="25" t="s">
        <v>912</v>
      </c>
    </row>
    <row r="733" spans="1:6" ht="14" x14ac:dyDescent="0.15">
      <c r="A733" s="8" t="s">
        <v>20</v>
      </c>
      <c r="B733" s="29">
        <v>43861</v>
      </c>
      <c r="C733" s="14">
        <v>19825</v>
      </c>
      <c r="D733" t="s">
        <v>54</v>
      </c>
      <c r="E733" t="s">
        <v>898</v>
      </c>
      <c r="F733" s="25" t="s">
        <v>907</v>
      </c>
    </row>
    <row r="734" spans="1:6" ht="14" x14ac:dyDescent="0.15">
      <c r="A734" s="7" t="s">
        <v>20</v>
      </c>
      <c r="B734" s="29">
        <v>43890</v>
      </c>
      <c r="C734" s="14">
        <v>28323</v>
      </c>
      <c r="D734" t="s">
        <v>54</v>
      </c>
      <c r="E734" t="s">
        <v>898</v>
      </c>
      <c r="F734" s="25" t="s">
        <v>907</v>
      </c>
    </row>
    <row r="735" spans="1:6" ht="14" x14ac:dyDescent="0.15">
      <c r="A735" s="8" t="s">
        <v>20</v>
      </c>
      <c r="B735" s="29">
        <v>43921</v>
      </c>
      <c r="C735" s="14">
        <v>25490</v>
      </c>
      <c r="D735" t="s">
        <v>54</v>
      </c>
      <c r="E735" t="s">
        <v>898</v>
      </c>
      <c r="F735" s="25" t="s">
        <v>907</v>
      </c>
    </row>
    <row r="736" spans="1:6" ht="14" x14ac:dyDescent="0.15">
      <c r="A736" s="7" t="s">
        <v>20</v>
      </c>
      <c r="B736" s="29">
        <v>43951</v>
      </c>
      <c r="C736" s="14">
        <v>36816</v>
      </c>
      <c r="D736" t="s">
        <v>54</v>
      </c>
      <c r="E736" t="s">
        <v>898</v>
      </c>
      <c r="F736" s="25" t="s">
        <v>908</v>
      </c>
    </row>
    <row r="737" spans="1:6" ht="14" x14ac:dyDescent="0.15">
      <c r="A737" s="8" t="s">
        <v>20</v>
      </c>
      <c r="B737" s="29">
        <v>43982</v>
      </c>
      <c r="C737" s="14">
        <v>28322</v>
      </c>
      <c r="D737" t="s">
        <v>54</v>
      </c>
      <c r="E737" t="s">
        <v>898</v>
      </c>
      <c r="F737" s="25" t="s">
        <v>908</v>
      </c>
    </row>
    <row r="738" spans="1:6" ht="14" x14ac:dyDescent="0.15">
      <c r="A738" s="7" t="s">
        <v>20</v>
      </c>
      <c r="B738" s="29">
        <v>44012</v>
      </c>
      <c r="C738" s="14">
        <v>25486</v>
      </c>
      <c r="D738" t="s">
        <v>54</v>
      </c>
      <c r="E738" t="s">
        <v>898</v>
      </c>
      <c r="F738" s="25" t="s">
        <v>908</v>
      </c>
    </row>
    <row r="739" spans="1:6" ht="14" x14ac:dyDescent="0.15">
      <c r="A739" s="8" t="s">
        <v>20</v>
      </c>
      <c r="B739" s="29">
        <v>44043</v>
      </c>
      <c r="C739" s="14">
        <v>16995</v>
      </c>
      <c r="D739" t="s">
        <v>54</v>
      </c>
      <c r="E739" t="s">
        <v>898</v>
      </c>
      <c r="F739" s="25" t="s">
        <v>909</v>
      </c>
    </row>
    <row r="740" spans="1:6" ht="14" x14ac:dyDescent="0.15">
      <c r="A740" s="7" t="s">
        <v>20</v>
      </c>
      <c r="B740" s="29">
        <v>44074</v>
      </c>
      <c r="C740" s="14">
        <v>19826</v>
      </c>
      <c r="D740" t="s">
        <v>54</v>
      </c>
      <c r="E740" t="s">
        <v>898</v>
      </c>
      <c r="F740" s="25" t="s">
        <v>909</v>
      </c>
    </row>
    <row r="741" spans="1:6" ht="14" x14ac:dyDescent="0.15">
      <c r="A741" s="8" t="s">
        <v>20</v>
      </c>
      <c r="B741" s="29">
        <v>44104</v>
      </c>
      <c r="C741" s="14">
        <v>14163</v>
      </c>
      <c r="D741" t="s">
        <v>54</v>
      </c>
      <c r="E741" t="s">
        <v>898</v>
      </c>
      <c r="F741" s="25" t="s">
        <v>909</v>
      </c>
    </row>
    <row r="742" spans="1:6" ht="14" x14ac:dyDescent="0.15">
      <c r="A742" s="7" t="s">
        <v>20</v>
      </c>
      <c r="B742" s="29">
        <v>44135</v>
      </c>
      <c r="C742" s="14">
        <v>22655</v>
      </c>
      <c r="D742" t="s">
        <v>54</v>
      </c>
      <c r="E742" t="s">
        <v>898</v>
      </c>
      <c r="F742" s="25" t="s">
        <v>910</v>
      </c>
    </row>
    <row r="743" spans="1:6" ht="14" x14ac:dyDescent="0.15">
      <c r="A743" s="8" t="s">
        <v>20</v>
      </c>
      <c r="B743" s="29">
        <v>44165</v>
      </c>
      <c r="C743" s="14">
        <v>19822</v>
      </c>
      <c r="D743" t="s">
        <v>54</v>
      </c>
      <c r="E743" t="s">
        <v>898</v>
      </c>
      <c r="F743" s="25" t="s">
        <v>910</v>
      </c>
    </row>
    <row r="744" spans="1:6" ht="14" x14ac:dyDescent="0.15">
      <c r="A744" s="7" t="s">
        <v>20</v>
      </c>
      <c r="B744" s="29">
        <v>44196</v>
      </c>
      <c r="C744" s="14">
        <v>25485</v>
      </c>
      <c r="D744" t="s">
        <v>54</v>
      </c>
      <c r="E744" t="s">
        <v>898</v>
      </c>
      <c r="F744" s="25" t="s">
        <v>910</v>
      </c>
    </row>
    <row r="745" spans="1:6" ht="14" x14ac:dyDescent="0.15">
      <c r="A745" s="8" t="s">
        <v>20</v>
      </c>
      <c r="B745" s="29">
        <v>44377</v>
      </c>
      <c r="C745" s="14">
        <v>26509</v>
      </c>
      <c r="D745" t="s">
        <v>54</v>
      </c>
      <c r="E745" t="s">
        <v>898</v>
      </c>
      <c r="F745" s="25" t="s">
        <v>911</v>
      </c>
    </row>
    <row r="746" spans="1:6" ht="14" x14ac:dyDescent="0.15">
      <c r="A746" s="7" t="s">
        <v>20</v>
      </c>
      <c r="B746" s="29">
        <v>44347</v>
      </c>
      <c r="C746" s="14">
        <v>28176</v>
      </c>
      <c r="D746" t="s">
        <v>54</v>
      </c>
      <c r="E746" t="s">
        <v>898</v>
      </c>
      <c r="F746" s="25" t="s">
        <v>911</v>
      </c>
    </row>
    <row r="747" spans="1:6" ht="14" x14ac:dyDescent="0.15">
      <c r="A747" s="8" t="s">
        <v>20</v>
      </c>
      <c r="B747" s="29">
        <v>44316</v>
      </c>
      <c r="C747" s="14">
        <v>37182</v>
      </c>
      <c r="D747" t="s">
        <v>54</v>
      </c>
      <c r="E747" t="s">
        <v>898</v>
      </c>
      <c r="F747" s="25" t="s">
        <v>911</v>
      </c>
    </row>
    <row r="748" spans="1:6" ht="14" x14ac:dyDescent="0.15">
      <c r="A748" s="7" t="s">
        <v>20</v>
      </c>
      <c r="B748" s="29">
        <v>44286</v>
      </c>
      <c r="C748" s="14">
        <v>25741</v>
      </c>
      <c r="D748" t="s">
        <v>54</v>
      </c>
      <c r="E748" t="s">
        <v>898</v>
      </c>
      <c r="F748" s="25" t="s">
        <v>912</v>
      </c>
    </row>
    <row r="749" spans="1:6" ht="14" x14ac:dyDescent="0.15">
      <c r="A749" s="8" t="s">
        <v>20</v>
      </c>
      <c r="B749" s="29">
        <v>44255</v>
      </c>
      <c r="C749" s="14">
        <v>28605</v>
      </c>
      <c r="D749" t="s">
        <v>54</v>
      </c>
      <c r="E749" t="s">
        <v>898</v>
      </c>
      <c r="F749" s="25" t="s">
        <v>912</v>
      </c>
    </row>
    <row r="750" spans="1:6" ht="14" x14ac:dyDescent="0.15">
      <c r="A750" s="7" t="s">
        <v>20</v>
      </c>
      <c r="B750" s="29">
        <v>44227</v>
      </c>
      <c r="C750" s="14">
        <v>20218</v>
      </c>
      <c r="D750" t="s">
        <v>54</v>
      </c>
      <c r="E750" t="s">
        <v>898</v>
      </c>
      <c r="F750" s="25" t="s">
        <v>912</v>
      </c>
    </row>
    <row r="751" spans="1:6" ht="14" x14ac:dyDescent="0.15">
      <c r="A751" s="8" t="s">
        <v>32</v>
      </c>
      <c r="B751" s="29">
        <v>43861</v>
      </c>
      <c r="C751" s="14">
        <v>967</v>
      </c>
      <c r="D751" t="s">
        <v>54</v>
      </c>
      <c r="E751" t="s">
        <v>898</v>
      </c>
      <c r="F751" s="25" t="s">
        <v>907</v>
      </c>
    </row>
    <row r="752" spans="1:6" ht="14" x14ac:dyDescent="0.15">
      <c r="A752" s="7" t="s">
        <v>32</v>
      </c>
      <c r="B752" s="29">
        <v>43890</v>
      </c>
      <c r="C752" s="14">
        <v>1088</v>
      </c>
      <c r="D752" t="s">
        <v>54</v>
      </c>
      <c r="E752" t="s">
        <v>898</v>
      </c>
      <c r="F752" s="25" t="s">
        <v>907</v>
      </c>
    </row>
    <row r="753" spans="1:6" ht="14" x14ac:dyDescent="0.15">
      <c r="A753" s="8" t="s">
        <v>32</v>
      </c>
      <c r="B753" s="29">
        <v>43921</v>
      </c>
      <c r="C753" s="14">
        <v>1209</v>
      </c>
      <c r="D753" t="s">
        <v>54</v>
      </c>
      <c r="E753" t="s">
        <v>898</v>
      </c>
      <c r="F753" s="25" t="s">
        <v>907</v>
      </c>
    </row>
    <row r="754" spans="1:6" ht="14" x14ac:dyDescent="0.15">
      <c r="A754" s="7" t="s">
        <v>32</v>
      </c>
      <c r="B754" s="29">
        <v>43951</v>
      </c>
      <c r="C754" s="14">
        <v>1449</v>
      </c>
      <c r="D754" t="s">
        <v>54</v>
      </c>
      <c r="E754" t="s">
        <v>898</v>
      </c>
      <c r="F754" s="25" t="s">
        <v>908</v>
      </c>
    </row>
    <row r="755" spans="1:6" ht="14" x14ac:dyDescent="0.15">
      <c r="A755" s="8" t="s">
        <v>32</v>
      </c>
      <c r="B755" s="29">
        <v>43982</v>
      </c>
      <c r="C755" s="14">
        <v>1327</v>
      </c>
      <c r="D755" t="s">
        <v>54</v>
      </c>
      <c r="E755" t="s">
        <v>898</v>
      </c>
      <c r="F755" s="25" t="s">
        <v>908</v>
      </c>
    </row>
    <row r="756" spans="1:6" ht="14" x14ac:dyDescent="0.15">
      <c r="A756" s="7" t="s">
        <v>32</v>
      </c>
      <c r="B756" s="29">
        <v>44012</v>
      </c>
      <c r="C756" s="14">
        <v>964</v>
      </c>
      <c r="D756" t="s">
        <v>54</v>
      </c>
      <c r="E756" t="s">
        <v>898</v>
      </c>
      <c r="F756" s="25" t="s">
        <v>908</v>
      </c>
    </row>
    <row r="757" spans="1:6" ht="14" x14ac:dyDescent="0.15">
      <c r="A757" s="8" t="s">
        <v>32</v>
      </c>
      <c r="B757" s="29">
        <v>44043</v>
      </c>
      <c r="C757" s="14">
        <v>844</v>
      </c>
      <c r="D757" t="s">
        <v>54</v>
      </c>
      <c r="E757" t="s">
        <v>898</v>
      </c>
      <c r="F757" s="25" t="s">
        <v>909</v>
      </c>
    </row>
    <row r="758" spans="1:6" ht="14" x14ac:dyDescent="0.15">
      <c r="A758" s="7" t="s">
        <v>32</v>
      </c>
      <c r="B758" s="29">
        <v>44074</v>
      </c>
      <c r="C758" s="14">
        <v>728</v>
      </c>
      <c r="D758" t="s">
        <v>54</v>
      </c>
      <c r="E758" t="s">
        <v>898</v>
      </c>
      <c r="F758" s="25" t="s">
        <v>909</v>
      </c>
    </row>
    <row r="759" spans="1:6" ht="14" x14ac:dyDescent="0.15">
      <c r="A759" s="8" t="s">
        <v>32</v>
      </c>
      <c r="B759" s="29">
        <v>44104</v>
      </c>
      <c r="C759" s="14">
        <v>729</v>
      </c>
      <c r="D759" t="s">
        <v>54</v>
      </c>
      <c r="E759" t="s">
        <v>898</v>
      </c>
      <c r="F759" s="25" t="s">
        <v>909</v>
      </c>
    </row>
    <row r="760" spans="1:6" ht="14" x14ac:dyDescent="0.15">
      <c r="A760" s="7" t="s">
        <v>32</v>
      </c>
      <c r="B760" s="29">
        <v>44135</v>
      </c>
      <c r="C760" s="14">
        <v>849</v>
      </c>
      <c r="D760" t="s">
        <v>54</v>
      </c>
      <c r="E760" t="s">
        <v>898</v>
      </c>
      <c r="F760" s="25" t="s">
        <v>910</v>
      </c>
    </row>
    <row r="761" spans="1:6" ht="14" x14ac:dyDescent="0.15">
      <c r="A761" s="8" t="s">
        <v>32</v>
      </c>
      <c r="B761" s="29">
        <v>44165</v>
      </c>
      <c r="C761" s="14">
        <v>970</v>
      </c>
      <c r="D761" t="s">
        <v>54</v>
      </c>
      <c r="E761" t="s">
        <v>898</v>
      </c>
      <c r="F761" s="25" t="s">
        <v>910</v>
      </c>
    </row>
    <row r="762" spans="1:6" ht="14" x14ac:dyDescent="0.15">
      <c r="A762" s="7" t="s">
        <v>32</v>
      </c>
      <c r="B762" s="29">
        <v>44196</v>
      </c>
      <c r="C762" s="14">
        <v>965</v>
      </c>
      <c r="D762" t="s">
        <v>54</v>
      </c>
      <c r="E762" t="s">
        <v>898</v>
      </c>
      <c r="F762" s="25" t="s">
        <v>910</v>
      </c>
    </row>
    <row r="763" spans="1:6" ht="14" x14ac:dyDescent="0.15">
      <c r="A763" s="8" t="s">
        <v>32</v>
      </c>
      <c r="B763" s="29">
        <v>44377</v>
      </c>
      <c r="C763" s="14">
        <v>985</v>
      </c>
      <c r="D763" t="s">
        <v>54</v>
      </c>
      <c r="E763" t="s">
        <v>898</v>
      </c>
      <c r="F763" s="25" t="s">
        <v>911</v>
      </c>
    </row>
    <row r="764" spans="1:6" ht="14" x14ac:dyDescent="0.15">
      <c r="A764" s="7" t="s">
        <v>32</v>
      </c>
      <c r="B764" s="29">
        <v>44347</v>
      </c>
      <c r="C764" s="14">
        <v>1318</v>
      </c>
      <c r="D764" t="s">
        <v>54</v>
      </c>
      <c r="E764" t="s">
        <v>898</v>
      </c>
      <c r="F764" s="25" t="s">
        <v>911</v>
      </c>
    </row>
    <row r="765" spans="1:6" ht="14" x14ac:dyDescent="0.15">
      <c r="A765" s="8" t="s">
        <v>32</v>
      </c>
      <c r="B765" s="29">
        <v>44316</v>
      </c>
      <c r="C765" s="14">
        <v>1435</v>
      </c>
      <c r="D765" t="s">
        <v>54</v>
      </c>
      <c r="E765" t="s">
        <v>898</v>
      </c>
      <c r="F765" s="25" t="s">
        <v>911</v>
      </c>
    </row>
    <row r="766" spans="1:6" ht="14" x14ac:dyDescent="0.15">
      <c r="A766" s="7" t="s">
        <v>32</v>
      </c>
      <c r="B766" s="29">
        <v>44286</v>
      </c>
      <c r="C766" s="14">
        <v>1221</v>
      </c>
      <c r="D766" t="s">
        <v>54</v>
      </c>
      <c r="E766" t="s">
        <v>898</v>
      </c>
      <c r="F766" s="25" t="s">
        <v>912</v>
      </c>
    </row>
    <row r="767" spans="1:6" ht="14" x14ac:dyDescent="0.15">
      <c r="A767" s="8" t="s">
        <v>32</v>
      </c>
      <c r="B767" s="29">
        <v>44255</v>
      </c>
      <c r="C767" s="14">
        <v>1076</v>
      </c>
      <c r="D767" t="s">
        <v>54</v>
      </c>
      <c r="E767" t="s">
        <v>898</v>
      </c>
      <c r="F767" s="25" t="s">
        <v>912</v>
      </c>
    </row>
    <row r="768" spans="1:6" ht="14" x14ac:dyDescent="0.15">
      <c r="A768" s="7" t="s">
        <v>32</v>
      </c>
      <c r="B768" s="29">
        <v>44227</v>
      </c>
      <c r="C768" s="14">
        <v>998</v>
      </c>
      <c r="D768" t="s">
        <v>54</v>
      </c>
      <c r="E768" t="s">
        <v>898</v>
      </c>
      <c r="F768" s="25" t="s">
        <v>912</v>
      </c>
    </row>
    <row r="769" spans="1:6" ht="14" x14ac:dyDescent="0.15">
      <c r="A769" s="8" t="s">
        <v>4</v>
      </c>
      <c r="B769" s="29">
        <v>43861</v>
      </c>
      <c r="C769" s="14">
        <v>82</v>
      </c>
      <c r="D769" t="s">
        <v>54</v>
      </c>
      <c r="E769" t="s">
        <v>898</v>
      </c>
      <c r="F769" s="25" t="s">
        <v>907</v>
      </c>
    </row>
    <row r="770" spans="1:6" ht="14" x14ac:dyDescent="0.15">
      <c r="A770" s="7" t="s">
        <v>4</v>
      </c>
      <c r="B770" s="29">
        <v>43890</v>
      </c>
      <c r="C770" s="14">
        <v>101</v>
      </c>
      <c r="D770" t="s">
        <v>54</v>
      </c>
      <c r="E770" t="s">
        <v>898</v>
      </c>
      <c r="F770" s="25" t="s">
        <v>907</v>
      </c>
    </row>
    <row r="771" spans="1:6" ht="14" x14ac:dyDescent="0.15">
      <c r="A771" s="8" t="s">
        <v>4</v>
      </c>
      <c r="B771" s="29">
        <v>43921</v>
      </c>
      <c r="C771" s="14">
        <v>102</v>
      </c>
      <c r="D771" t="s">
        <v>54</v>
      </c>
      <c r="E771" t="s">
        <v>898</v>
      </c>
      <c r="F771" s="25" t="s">
        <v>907</v>
      </c>
    </row>
    <row r="772" spans="1:6" ht="14" x14ac:dyDescent="0.15">
      <c r="A772" s="7" t="s">
        <v>4</v>
      </c>
      <c r="B772" s="29">
        <v>43951</v>
      </c>
      <c r="C772" s="14">
        <v>126</v>
      </c>
      <c r="D772" t="s">
        <v>54</v>
      </c>
      <c r="E772" t="s">
        <v>898</v>
      </c>
      <c r="F772" s="25" t="s">
        <v>908</v>
      </c>
    </row>
    <row r="773" spans="1:6" ht="14" x14ac:dyDescent="0.15">
      <c r="A773" s="8" t="s">
        <v>4</v>
      </c>
      <c r="B773" s="29">
        <v>43982</v>
      </c>
      <c r="C773" s="14">
        <v>108</v>
      </c>
      <c r="D773" t="s">
        <v>54</v>
      </c>
      <c r="E773" t="s">
        <v>898</v>
      </c>
      <c r="F773" s="25" t="s">
        <v>908</v>
      </c>
    </row>
    <row r="774" spans="1:6" ht="14" x14ac:dyDescent="0.15">
      <c r="A774" s="7" t="s">
        <v>4</v>
      </c>
      <c r="B774" s="29">
        <v>44012</v>
      </c>
      <c r="C774" s="14">
        <v>88</v>
      </c>
      <c r="D774" t="s">
        <v>54</v>
      </c>
      <c r="E774" t="s">
        <v>898</v>
      </c>
      <c r="F774" s="25" t="s">
        <v>908</v>
      </c>
    </row>
    <row r="775" spans="1:6" ht="14" x14ac:dyDescent="0.15">
      <c r="A775" s="8" t="s">
        <v>4</v>
      </c>
      <c r="B775" s="29">
        <v>44043</v>
      </c>
      <c r="C775" s="14">
        <v>68</v>
      </c>
      <c r="D775" t="s">
        <v>54</v>
      </c>
      <c r="E775" t="s">
        <v>898</v>
      </c>
      <c r="F775" s="25" t="s">
        <v>909</v>
      </c>
    </row>
    <row r="776" spans="1:6" ht="14" x14ac:dyDescent="0.15">
      <c r="A776" s="7" t="s">
        <v>4</v>
      </c>
      <c r="B776" s="29">
        <v>44074</v>
      </c>
      <c r="C776" s="14">
        <v>70</v>
      </c>
      <c r="D776" t="s">
        <v>54</v>
      </c>
      <c r="E776" t="s">
        <v>898</v>
      </c>
      <c r="F776" s="25" t="s">
        <v>909</v>
      </c>
    </row>
    <row r="777" spans="1:6" ht="14" x14ac:dyDescent="0.15">
      <c r="A777" s="8" t="s">
        <v>4</v>
      </c>
      <c r="B777" s="29">
        <v>44104</v>
      </c>
      <c r="C777" s="14">
        <v>58</v>
      </c>
      <c r="D777" t="s">
        <v>54</v>
      </c>
      <c r="E777" t="s">
        <v>898</v>
      </c>
      <c r="F777" s="25" t="s">
        <v>909</v>
      </c>
    </row>
    <row r="778" spans="1:6" ht="14" x14ac:dyDescent="0.15">
      <c r="A778" s="7" t="s">
        <v>4</v>
      </c>
      <c r="B778" s="29">
        <v>44135</v>
      </c>
      <c r="C778" s="14">
        <v>76</v>
      </c>
      <c r="D778" t="s">
        <v>54</v>
      </c>
      <c r="E778" t="s">
        <v>898</v>
      </c>
      <c r="F778" s="25" t="s">
        <v>910</v>
      </c>
    </row>
    <row r="779" spans="1:6" ht="14" x14ac:dyDescent="0.15">
      <c r="A779" s="8" t="s">
        <v>4</v>
      </c>
      <c r="B779" s="29">
        <v>44165</v>
      </c>
      <c r="C779" s="14">
        <v>81</v>
      </c>
      <c r="D779" t="s">
        <v>54</v>
      </c>
      <c r="E779" t="s">
        <v>898</v>
      </c>
      <c r="F779" s="25" t="s">
        <v>910</v>
      </c>
    </row>
    <row r="780" spans="1:6" ht="14" x14ac:dyDescent="0.15">
      <c r="A780" s="7" t="s">
        <v>4</v>
      </c>
      <c r="B780" s="29">
        <v>44196</v>
      </c>
      <c r="C780" s="14">
        <v>88</v>
      </c>
      <c r="D780" t="s">
        <v>54</v>
      </c>
      <c r="E780" t="s">
        <v>898</v>
      </c>
      <c r="F780" s="25" t="s">
        <v>910</v>
      </c>
    </row>
    <row r="781" spans="1:6" ht="14" x14ac:dyDescent="0.15">
      <c r="A781" s="8" t="s">
        <v>4</v>
      </c>
      <c r="B781" s="29">
        <v>44377</v>
      </c>
      <c r="C781" s="14">
        <v>91</v>
      </c>
      <c r="D781" t="s">
        <v>54</v>
      </c>
      <c r="E781" t="s">
        <v>898</v>
      </c>
      <c r="F781" s="25" t="s">
        <v>911</v>
      </c>
    </row>
    <row r="782" spans="1:6" ht="14" x14ac:dyDescent="0.15">
      <c r="A782" s="7" t="s">
        <v>4</v>
      </c>
      <c r="B782" s="29">
        <v>44347</v>
      </c>
      <c r="C782" s="14">
        <v>109</v>
      </c>
      <c r="D782" t="s">
        <v>54</v>
      </c>
      <c r="E782" t="s">
        <v>898</v>
      </c>
      <c r="F782" s="25" t="s">
        <v>911</v>
      </c>
    </row>
    <row r="783" spans="1:6" ht="14" x14ac:dyDescent="0.15">
      <c r="A783" s="8" t="s">
        <v>4</v>
      </c>
      <c r="B783" s="29">
        <v>44316</v>
      </c>
      <c r="C783" s="14">
        <v>130</v>
      </c>
      <c r="D783" t="s">
        <v>54</v>
      </c>
      <c r="E783" t="s">
        <v>898</v>
      </c>
      <c r="F783" s="25" t="s">
        <v>911</v>
      </c>
    </row>
    <row r="784" spans="1:6" ht="14" x14ac:dyDescent="0.15">
      <c r="A784" s="7" t="s">
        <v>4</v>
      </c>
      <c r="B784" s="29">
        <v>44286</v>
      </c>
      <c r="C784" s="14">
        <v>105</v>
      </c>
      <c r="D784" t="s">
        <v>54</v>
      </c>
      <c r="E784" t="s">
        <v>898</v>
      </c>
      <c r="F784" s="25" t="s">
        <v>912</v>
      </c>
    </row>
    <row r="785" spans="1:6" ht="14" x14ac:dyDescent="0.15">
      <c r="A785" s="8" t="s">
        <v>4</v>
      </c>
      <c r="B785" s="29">
        <v>44255</v>
      </c>
      <c r="C785" s="14">
        <v>98</v>
      </c>
      <c r="D785" t="s">
        <v>54</v>
      </c>
      <c r="E785" t="s">
        <v>898</v>
      </c>
      <c r="F785" s="25" t="s">
        <v>912</v>
      </c>
    </row>
    <row r="786" spans="1:6" ht="14" x14ac:dyDescent="0.15">
      <c r="A786" s="7" t="s">
        <v>4</v>
      </c>
      <c r="B786" s="29">
        <v>44227</v>
      </c>
      <c r="C786" s="14">
        <v>77</v>
      </c>
      <c r="D786" t="s">
        <v>54</v>
      </c>
      <c r="E786" t="s">
        <v>898</v>
      </c>
      <c r="F786" s="25" t="s">
        <v>912</v>
      </c>
    </row>
    <row r="787" spans="1:6" ht="14" x14ac:dyDescent="0.15">
      <c r="A787" s="8" t="s">
        <v>19</v>
      </c>
      <c r="B787" s="29">
        <v>43861</v>
      </c>
      <c r="C787" s="14">
        <v>568</v>
      </c>
      <c r="D787" t="s">
        <v>57</v>
      </c>
      <c r="E787" t="s">
        <v>897</v>
      </c>
      <c r="F787" s="25" t="s">
        <v>907</v>
      </c>
    </row>
    <row r="788" spans="1:6" ht="14" x14ac:dyDescent="0.15">
      <c r="A788" s="7" t="s">
        <v>19</v>
      </c>
      <c r="B788" s="29">
        <v>43890</v>
      </c>
      <c r="C788" s="14">
        <v>636</v>
      </c>
      <c r="D788" t="s">
        <v>57</v>
      </c>
      <c r="E788" t="s">
        <v>897</v>
      </c>
      <c r="F788" s="25" t="s">
        <v>907</v>
      </c>
    </row>
    <row r="789" spans="1:6" ht="14" x14ac:dyDescent="0.15">
      <c r="A789" s="8" t="s">
        <v>19</v>
      </c>
      <c r="B789" s="29">
        <v>43921</v>
      </c>
      <c r="C789" s="14">
        <v>707</v>
      </c>
      <c r="D789" t="s">
        <v>57</v>
      </c>
      <c r="E789" t="s">
        <v>897</v>
      </c>
      <c r="F789" s="25" t="s">
        <v>907</v>
      </c>
    </row>
    <row r="790" spans="1:6" ht="14" x14ac:dyDescent="0.15">
      <c r="A790" s="7" t="s">
        <v>19</v>
      </c>
      <c r="B790" s="29">
        <v>43951</v>
      </c>
      <c r="C790" s="14">
        <v>849</v>
      </c>
      <c r="D790" t="s">
        <v>57</v>
      </c>
      <c r="E790" t="s">
        <v>897</v>
      </c>
      <c r="F790" s="25" t="s">
        <v>908</v>
      </c>
    </row>
    <row r="791" spans="1:6" ht="14" x14ac:dyDescent="0.15">
      <c r="A791" s="8" t="s">
        <v>19</v>
      </c>
      <c r="B791" s="29">
        <v>43982</v>
      </c>
      <c r="C791" s="14">
        <v>779</v>
      </c>
      <c r="D791" t="s">
        <v>57</v>
      </c>
      <c r="E791" t="s">
        <v>897</v>
      </c>
      <c r="F791" s="25" t="s">
        <v>908</v>
      </c>
    </row>
    <row r="792" spans="1:6" ht="14" x14ac:dyDescent="0.15">
      <c r="A792" s="7" t="s">
        <v>19</v>
      </c>
      <c r="B792" s="29">
        <v>44012</v>
      </c>
      <c r="C792" s="14">
        <v>566</v>
      </c>
      <c r="D792" t="s">
        <v>57</v>
      </c>
      <c r="E792" t="s">
        <v>897</v>
      </c>
      <c r="F792" s="25" t="s">
        <v>908</v>
      </c>
    </row>
    <row r="793" spans="1:6" ht="14" x14ac:dyDescent="0.15">
      <c r="A793" s="8" t="s">
        <v>19</v>
      </c>
      <c r="B793" s="29">
        <v>44043</v>
      </c>
      <c r="C793" s="14">
        <v>498</v>
      </c>
      <c r="D793" t="s">
        <v>57</v>
      </c>
      <c r="E793" t="s">
        <v>897</v>
      </c>
      <c r="F793" s="25" t="s">
        <v>909</v>
      </c>
    </row>
    <row r="794" spans="1:6" ht="14" x14ac:dyDescent="0.15">
      <c r="A794" s="7" t="s">
        <v>19</v>
      </c>
      <c r="B794" s="29">
        <v>44074</v>
      </c>
      <c r="C794" s="14">
        <v>426</v>
      </c>
      <c r="D794" t="s">
        <v>57</v>
      </c>
      <c r="E794" t="s">
        <v>897</v>
      </c>
      <c r="F794" s="25" t="s">
        <v>909</v>
      </c>
    </row>
    <row r="795" spans="1:6" ht="14" x14ac:dyDescent="0.15">
      <c r="A795" s="8" t="s">
        <v>19</v>
      </c>
      <c r="B795" s="29">
        <v>44104</v>
      </c>
      <c r="C795" s="14">
        <v>423</v>
      </c>
      <c r="D795" t="s">
        <v>57</v>
      </c>
      <c r="E795" t="s">
        <v>897</v>
      </c>
      <c r="F795" s="25" t="s">
        <v>909</v>
      </c>
    </row>
    <row r="796" spans="1:6" ht="14" x14ac:dyDescent="0.15">
      <c r="A796" s="7" t="s">
        <v>19</v>
      </c>
      <c r="B796" s="29">
        <v>44135</v>
      </c>
      <c r="C796" s="14">
        <v>495</v>
      </c>
      <c r="D796" t="s">
        <v>57</v>
      </c>
      <c r="E796" t="s">
        <v>897</v>
      </c>
      <c r="F796" s="25" t="s">
        <v>910</v>
      </c>
    </row>
    <row r="797" spans="1:6" ht="14" x14ac:dyDescent="0.15">
      <c r="A797" s="8" t="s">
        <v>19</v>
      </c>
      <c r="B797" s="29">
        <v>44165</v>
      </c>
      <c r="C797" s="14">
        <v>569</v>
      </c>
      <c r="D797" t="s">
        <v>57</v>
      </c>
      <c r="E797" t="s">
        <v>897</v>
      </c>
      <c r="F797" s="25" t="s">
        <v>910</v>
      </c>
    </row>
    <row r="798" spans="1:6" ht="14" x14ac:dyDescent="0.15">
      <c r="A798" s="7" t="s">
        <v>19</v>
      </c>
      <c r="B798" s="29">
        <v>44196</v>
      </c>
      <c r="C798" s="14">
        <v>567</v>
      </c>
      <c r="D798" t="s">
        <v>57</v>
      </c>
      <c r="E798" t="s">
        <v>897</v>
      </c>
      <c r="F798" s="25" t="s">
        <v>910</v>
      </c>
    </row>
    <row r="799" spans="1:6" ht="14" x14ac:dyDescent="0.15">
      <c r="A799" s="8" t="s">
        <v>19</v>
      </c>
      <c r="B799" s="29">
        <v>44377</v>
      </c>
      <c r="C799" s="14">
        <v>563</v>
      </c>
      <c r="D799" t="s">
        <v>57</v>
      </c>
      <c r="E799" t="s">
        <v>897</v>
      </c>
      <c r="F799" s="25" t="s">
        <v>911</v>
      </c>
    </row>
    <row r="800" spans="1:6" ht="14" x14ac:dyDescent="0.15">
      <c r="A800" s="7" t="s">
        <v>19</v>
      </c>
      <c r="B800" s="29">
        <v>44347</v>
      </c>
      <c r="C800" s="14">
        <v>789</v>
      </c>
      <c r="D800" t="s">
        <v>57</v>
      </c>
      <c r="E800" t="s">
        <v>897</v>
      </c>
      <c r="F800" s="25" t="s">
        <v>911</v>
      </c>
    </row>
    <row r="801" spans="1:6" ht="14" x14ac:dyDescent="0.15">
      <c r="A801" s="8" t="s">
        <v>19</v>
      </c>
      <c r="B801" s="29">
        <v>44316</v>
      </c>
      <c r="C801" s="14">
        <v>862</v>
      </c>
      <c r="D801" t="s">
        <v>57</v>
      </c>
      <c r="E801" t="s">
        <v>897</v>
      </c>
      <c r="F801" s="25" t="s">
        <v>911</v>
      </c>
    </row>
    <row r="802" spans="1:6" ht="14" x14ac:dyDescent="0.15">
      <c r="A802" s="7" t="s">
        <v>19</v>
      </c>
      <c r="B802" s="29">
        <v>44286</v>
      </c>
      <c r="C802" s="14">
        <v>702</v>
      </c>
      <c r="D802" t="s">
        <v>57</v>
      </c>
      <c r="E802" t="s">
        <v>897</v>
      </c>
      <c r="F802" s="25" t="s">
        <v>912</v>
      </c>
    </row>
    <row r="803" spans="1:6" ht="14" x14ac:dyDescent="0.15">
      <c r="A803" s="8" t="s">
        <v>19</v>
      </c>
      <c r="B803" s="29">
        <v>44255</v>
      </c>
      <c r="C803" s="14">
        <v>652</v>
      </c>
      <c r="D803" t="s">
        <v>57</v>
      </c>
      <c r="E803" t="s">
        <v>897</v>
      </c>
      <c r="F803" s="25" t="s">
        <v>912</v>
      </c>
    </row>
    <row r="804" spans="1:6" ht="14" x14ac:dyDescent="0.15">
      <c r="A804" s="7" t="s">
        <v>19</v>
      </c>
      <c r="B804" s="29">
        <v>44227</v>
      </c>
      <c r="C804" s="14">
        <v>557</v>
      </c>
      <c r="D804" t="s">
        <v>57</v>
      </c>
      <c r="E804" t="s">
        <v>897</v>
      </c>
      <c r="F804" s="25" t="s">
        <v>912</v>
      </c>
    </row>
    <row r="805" spans="1:6" ht="14" x14ac:dyDescent="0.15">
      <c r="A805" s="8" t="s">
        <v>29</v>
      </c>
      <c r="B805" s="29">
        <v>43861</v>
      </c>
      <c r="C805" s="14">
        <v>902</v>
      </c>
      <c r="D805" t="s">
        <v>56</v>
      </c>
      <c r="E805" t="s">
        <v>901</v>
      </c>
      <c r="F805" s="25" t="s">
        <v>907</v>
      </c>
    </row>
    <row r="806" spans="1:6" ht="14" x14ac:dyDescent="0.15">
      <c r="A806" s="7" t="s">
        <v>29</v>
      </c>
      <c r="B806" s="29">
        <v>43890</v>
      </c>
      <c r="C806" s="14">
        <v>897</v>
      </c>
      <c r="D806" t="s">
        <v>56</v>
      </c>
      <c r="E806" t="s">
        <v>901</v>
      </c>
      <c r="F806" s="25" t="s">
        <v>907</v>
      </c>
    </row>
    <row r="807" spans="1:6" ht="14" x14ac:dyDescent="0.15">
      <c r="A807" s="8" t="s">
        <v>29</v>
      </c>
      <c r="B807" s="29">
        <v>43921</v>
      </c>
      <c r="C807" s="14">
        <v>1112</v>
      </c>
      <c r="D807" t="s">
        <v>56</v>
      </c>
      <c r="E807" t="s">
        <v>901</v>
      </c>
      <c r="F807" s="25" t="s">
        <v>907</v>
      </c>
    </row>
    <row r="808" spans="1:6" ht="14" x14ac:dyDescent="0.15">
      <c r="A808" s="7" t="s">
        <v>29</v>
      </c>
      <c r="B808" s="29">
        <v>43951</v>
      </c>
      <c r="C808" s="14">
        <v>1214</v>
      </c>
      <c r="D808" t="s">
        <v>56</v>
      </c>
      <c r="E808" t="s">
        <v>901</v>
      </c>
      <c r="F808" s="25" t="s">
        <v>908</v>
      </c>
    </row>
    <row r="809" spans="1:6" ht="14" x14ac:dyDescent="0.15">
      <c r="A809" s="8" t="s">
        <v>29</v>
      </c>
      <c r="B809" s="29">
        <v>43982</v>
      </c>
      <c r="C809" s="14">
        <v>1219</v>
      </c>
      <c r="D809" t="s">
        <v>56</v>
      </c>
      <c r="E809" t="s">
        <v>901</v>
      </c>
      <c r="F809" s="25" t="s">
        <v>908</v>
      </c>
    </row>
    <row r="810" spans="1:6" ht="14" x14ac:dyDescent="0.15">
      <c r="A810" s="7" t="s">
        <v>29</v>
      </c>
      <c r="B810" s="29">
        <v>44012</v>
      </c>
      <c r="C810" s="14">
        <v>795</v>
      </c>
      <c r="D810" t="s">
        <v>56</v>
      </c>
      <c r="E810" t="s">
        <v>901</v>
      </c>
      <c r="F810" s="25" t="s">
        <v>908</v>
      </c>
    </row>
    <row r="811" spans="1:6" ht="14" x14ac:dyDescent="0.15">
      <c r="A811" s="8" t="s">
        <v>29</v>
      </c>
      <c r="B811" s="29">
        <v>44043</v>
      </c>
      <c r="C811" s="14">
        <v>794</v>
      </c>
      <c r="D811" t="s">
        <v>56</v>
      </c>
      <c r="E811" t="s">
        <v>901</v>
      </c>
      <c r="F811" s="25" t="s">
        <v>909</v>
      </c>
    </row>
    <row r="812" spans="1:6" ht="14" x14ac:dyDescent="0.15">
      <c r="A812" s="7" t="s">
        <v>29</v>
      </c>
      <c r="B812" s="29">
        <v>44074</v>
      </c>
      <c r="C812" s="14">
        <v>581</v>
      </c>
      <c r="D812" t="s">
        <v>56</v>
      </c>
      <c r="E812" t="s">
        <v>901</v>
      </c>
      <c r="F812" s="25" t="s">
        <v>909</v>
      </c>
    </row>
    <row r="813" spans="1:6" ht="14" x14ac:dyDescent="0.15">
      <c r="A813" s="8" t="s">
        <v>29</v>
      </c>
      <c r="B813" s="29">
        <v>44104</v>
      </c>
      <c r="C813" s="14">
        <v>690</v>
      </c>
      <c r="D813" t="s">
        <v>56</v>
      </c>
      <c r="E813" t="s">
        <v>901</v>
      </c>
      <c r="F813" s="25" t="s">
        <v>909</v>
      </c>
    </row>
    <row r="814" spans="1:6" ht="14" x14ac:dyDescent="0.15">
      <c r="A814" s="7" t="s">
        <v>29</v>
      </c>
      <c r="B814" s="29">
        <v>44135</v>
      </c>
      <c r="C814" s="14">
        <v>690</v>
      </c>
      <c r="D814" t="s">
        <v>56</v>
      </c>
      <c r="E814" t="s">
        <v>901</v>
      </c>
      <c r="F814" s="25" t="s">
        <v>910</v>
      </c>
    </row>
    <row r="815" spans="1:6" ht="14" x14ac:dyDescent="0.15">
      <c r="A815" s="8" t="s">
        <v>29</v>
      </c>
      <c r="B815" s="29">
        <v>44165</v>
      </c>
      <c r="C815" s="14">
        <v>899</v>
      </c>
      <c r="D815" t="s">
        <v>56</v>
      </c>
      <c r="E815" t="s">
        <v>901</v>
      </c>
      <c r="F815" s="25" t="s">
        <v>910</v>
      </c>
    </row>
    <row r="816" spans="1:6" ht="14" x14ac:dyDescent="0.15">
      <c r="A816" s="7" t="s">
        <v>29</v>
      </c>
      <c r="B816" s="29">
        <v>44196</v>
      </c>
      <c r="C816" s="14">
        <v>793</v>
      </c>
      <c r="D816" t="s">
        <v>56</v>
      </c>
      <c r="E816" t="s">
        <v>901</v>
      </c>
      <c r="F816" s="25" t="s">
        <v>910</v>
      </c>
    </row>
    <row r="817" spans="1:6" ht="14" x14ac:dyDescent="0.15">
      <c r="A817" s="8" t="s">
        <v>29</v>
      </c>
      <c r="B817" s="29">
        <v>44377</v>
      </c>
      <c r="C817" s="14">
        <v>820</v>
      </c>
      <c r="D817" t="s">
        <v>56</v>
      </c>
      <c r="E817" t="s">
        <v>901</v>
      </c>
      <c r="F817" s="25" t="s">
        <v>911</v>
      </c>
    </row>
    <row r="818" spans="1:6" ht="14" x14ac:dyDescent="0.15">
      <c r="A818" s="7" t="s">
        <v>29</v>
      </c>
      <c r="B818" s="29">
        <v>44347</v>
      </c>
      <c r="C818" s="14">
        <v>1231</v>
      </c>
      <c r="D818" t="s">
        <v>56</v>
      </c>
      <c r="E818" t="s">
        <v>901</v>
      </c>
      <c r="F818" s="25" t="s">
        <v>911</v>
      </c>
    </row>
    <row r="819" spans="1:6" ht="14" x14ac:dyDescent="0.15">
      <c r="A819" s="8" t="s">
        <v>29</v>
      </c>
      <c r="B819" s="29">
        <v>44316</v>
      </c>
      <c r="C819" s="14">
        <v>1204</v>
      </c>
      <c r="D819" t="s">
        <v>56</v>
      </c>
      <c r="E819" t="s">
        <v>901</v>
      </c>
      <c r="F819" s="25" t="s">
        <v>911</v>
      </c>
    </row>
    <row r="820" spans="1:6" ht="14" x14ac:dyDescent="0.15">
      <c r="A820" s="7" t="s">
        <v>29</v>
      </c>
      <c r="B820" s="29">
        <v>44286</v>
      </c>
      <c r="C820" s="14">
        <v>1120</v>
      </c>
      <c r="D820" t="s">
        <v>56</v>
      </c>
      <c r="E820" t="s">
        <v>901</v>
      </c>
      <c r="F820" s="25" t="s">
        <v>912</v>
      </c>
    </row>
    <row r="821" spans="1:6" ht="14" x14ac:dyDescent="0.15">
      <c r="A821" s="8" t="s">
        <v>29</v>
      </c>
      <c r="B821" s="29">
        <v>44255</v>
      </c>
      <c r="C821" s="14">
        <v>945</v>
      </c>
      <c r="D821" t="s">
        <v>56</v>
      </c>
      <c r="E821" t="s">
        <v>901</v>
      </c>
      <c r="F821" s="25" t="s">
        <v>912</v>
      </c>
    </row>
    <row r="822" spans="1:6" ht="14" x14ac:dyDescent="0.15">
      <c r="A822" s="7" t="s">
        <v>29</v>
      </c>
      <c r="B822" s="29">
        <v>44227</v>
      </c>
      <c r="C822" s="14">
        <v>936</v>
      </c>
      <c r="D822" t="s">
        <v>56</v>
      </c>
      <c r="E822" t="s">
        <v>901</v>
      </c>
      <c r="F822" s="25" t="s">
        <v>912</v>
      </c>
    </row>
    <row r="823" spans="1:6" ht="14" x14ac:dyDescent="0.15">
      <c r="A823" s="8" t="s">
        <v>39</v>
      </c>
      <c r="B823" s="29">
        <v>43861</v>
      </c>
      <c r="C823" s="14">
        <v>1244</v>
      </c>
      <c r="D823" t="s">
        <v>56</v>
      </c>
      <c r="E823" t="s">
        <v>901</v>
      </c>
      <c r="F823" s="25" t="s">
        <v>907</v>
      </c>
    </row>
    <row r="824" spans="1:6" ht="14" x14ac:dyDescent="0.15">
      <c r="A824" s="7" t="s">
        <v>39</v>
      </c>
      <c r="B824" s="29">
        <v>43890</v>
      </c>
      <c r="C824" s="14">
        <v>1240</v>
      </c>
      <c r="D824" t="s">
        <v>56</v>
      </c>
      <c r="E824" t="s">
        <v>901</v>
      </c>
      <c r="F824" s="25" t="s">
        <v>907</v>
      </c>
    </row>
    <row r="825" spans="1:6" ht="14" x14ac:dyDescent="0.15">
      <c r="A825" s="8" t="s">
        <v>39</v>
      </c>
      <c r="B825" s="29">
        <v>43921</v>
      </c>
      <c r="C825" s="14">
        <v>1534</v>
      </c>
      <c r="D825" t="s">
        <v>56</v>
      </c>
      <c r="E825" t="s">
        <v>901</v>
      </c>
      <c r="F825" s="25" t="s">
        <v>907</v>
      </c>
    </row>
    <row r="826" spans="1:6" ht="14" x14ac:dyDescent="0.15">
      <c r="A826" s="7" t="s">
        <v>39</v>
      </c>
      <c r="B826" s="29">
        <v>43951</v>
      </c>
      <c r="C826" s="14">
        <v>1675</v>
      </c>
      <c r="D826" t="s">
        <v>56</v>
      </c>
      <c r="E826" t="s">
        <v>901</v>
      </c>
      <c r="F826" s="25" t="s">
        <v>908</v>
      </c>
    </row>
    <row r="827" spans="1:6" ht="14" x14ac:dyDescent="0.15">
      <c r="A827" s="8" t="s">
        <v>39</v>
      </c>
      <c r="B827" s="29">
        <v>43982</v>
      </c>
      <c r="C827" s="14">
        <v>1680</v>
      </c>
      <c r="D827" t="s">
        <v>56</v>
      </c>
      <c r="E827" t="s">
        <v>901</v>
      </c>
      <c r="F827" s="25" t="s">
        <v>908</v>
      </c>
    </row>
    <row r="828" spans="1:6" ht="14" x14ac:dyDescent="0.15">
      <c r="A828" s="7" t="s">
        <v>39</v>
      </c>
      <c r="B828" s="29">
        <v>44012</v>
      </c>
      <c r="C828" s="14">
        <v>1094</v>
      </c>
      <c r="D828" t="s">
        <v>56</v>
      </c>
      <c r="E828" t="s">
        <v>901</v>
      </c>
      <c r="F828" s="25" t="s">
        <v>908</v>
      </c>
    </row>
    <row r="829" spans="1:6" ht="14" x14ac:dyDescent="0.15">
      <c r="A829" s="8" t="s">
        <v>39</v>
      </c>
      <c r="B829" s="29">
        <v>44043</v>
      </c>
      <c r="C829" s="14">
        <v>1095</v>
      </c>
      <c r="D829" t="s">
        <v>56</v>
      </c>
      <c r="E829" t="s">
        <v>901</v>
      </c>
      <c r="F829" s="25" t="s">
        <v>909</v>
      </c>
    </row>
    <row r="830" spans="1:6" ht="14" x14ac:dyDescent="0.15">
      <c r="A830" s="7" t="s">
        <v>39</v>
      </c>
      <c r="B830" s="29">
        <v>44074</v>
      </c>
      <c r="C830" s="14">
        <v>807</v>
      </c>
      <c r="D830" t="s">
        <v>56</v>
      </c>
      <c r="E830" t="s">
        <v>901</v>
      </c>
      <c r="F830" s="25" t="s">
        <v>909</v>
      </c>
    </row>
    <row r="831" spans="1:6" ht="14" x14ac:dyDescent="0.15">
      <c r="A831" s="8" t="s">
        <v>39</v>
      </c>
      <c r="B831" s="29">
        <v>44104</v>
      </c>
      <c r="C831" s="14">
        <v>950</v>
      </c>
      <c r="D831" t="s">
        <v>56</v>
      </c>
      <c r="E831" t="s">
        <v>901</v>
      </c>
      <c r="F831" s="25" t="s">
        <v>909</v>
      </c>
    </row>
    <row r="832" spans="1:6" ht="14" x14ac:dyDescent="0.15">
      <c r="A832" s="7" t="s">
        <v>39</v>
      </c>
      <c r="B832" s="29">
        <v>44135</v>
      </c>
      <c r="C832" s="14">
        <v>947</v>
      </c>
      <c r="D832" t="s">
        <v>56</v>
      </c>
      <c r="E832" t="s">
        <v>901</v>
      </c>
      <c r="F832" s="25" t="s">
        <v>910</v>
      </c>
    </row>
    <row r="833" spans="1:6" ht="14" x14ac:dyDescent="0.15">
      <c r="A833" s="8" t="s">
        <v>39</v>
      </c>
      <c r="B833" s="29">
        <v>44165</v>
      </c>
      <c r="C833" s="14">
        <v>1239</v>
      </c>
      <c r="D833" t="s">
        <v>56</v>
      </c>
      <c r="E833" t="s">
        <v>901</v>
      </c>
      <c r="F833" s="25" t="s">
        <v>910</v>
      </c>
    </row>
    <row r="834" spans="1:6" ht="14" x14ac:dyDescent="0.15">
      <c r="A834" s="7" t="s">
        <v>39</v>
      </c>
      <c r="B834" s="29">
        <v>44196</v>
      </c>
      <c r="C834" s="14">
        <v>1092</v>
      </c>
      <c r="D834" t="s">
        <v>56</v>
      </c>
      <c r="E834" t="s">
        <v>901</v>
      </c>
      <c r="F834" s="25" t="s">
        <v>910</v>
      </c>
    </row>
    <row r="835" spans="1:6" ht="14" x14ac:dyDescent="0.15">
      <c r="A835" s="8" t="s">
        <v>39</v>
      </c>
      <c r="B835" s="29">
        <v>44377</v>
      </c>
      <c r="C835" s="14">
        <v>1153</v>
      </c>
      <c r="D835" t="s">
        <v>56</v>
      </c>
      <c r="E835" t="s">
        <v>901</v>
      </c>
      <c r="F835" s="25" t="s">
        <v>911</v>
      </c>
    </row>
    <row r="836" spans="1:6" ht="14" x14ac:dyDescent="0.15">
      <c r="A836" s="7" t="s">
        <v>39</v>
      </c>
      <c r="B836" s="29">
        <v>44347</v>
      </c>
      <c r="C836" s="14">
        <v>1659</v>
      </c>
      <c r="D836" t="s">
        <v>56</v>
      </c>
      <c r="E836" t="s">
        <v>901</v>
      </c>
      <c r="F836" s="25" t="s">
        <v>911</v>
      </c>
    </row>
    <row r="837" spans="1:6" ht="14" x14ac:dyDescent="0.15">
      <c r="A837" s="8" t="s">
        <v>39</v>
      </c>
      <c r="B837" s="29">
        <v>44316</v>
      </c>
      <c r="C837" s="14">
        <v>1710</v>
      </c>
      <c r="D837" t="s">
        <v>56</v>
      </c>
      <c r="E837" t="s">
        <v>901</v>
      </c>
      <c r="F837" s="25" t="s">
        <v>911</v>
      </c>
    </row>
    <row r="838" spans="1:6" ht="14" x14ac:dyDescent="0.15">
      <c r="A838" s="7" t="s">
        <v>39</v>
      </c>
      <c r="B838" s="29">
        <v>44286</v>
      </c>
      <c r="C838" s="14">
        <v>1546</v>
      </c>
      <c r="D838" t="s">
        <v>56</v>
      </c>
      <c r="E838" t="s">
        <v>901</v>
      </c>
      <c r="F838" s="25" t="s">
        <v>912</v>
      </c>
    </row>
    <row r="839" spans="1:6" ht="14" x14ac:dyDescent="0.15">
      <c r="A839" s="8" t="s">
        <v>39</v>
      </c>
      <c r="B839" s="29">
        <v>44255</v>
      </c>
      <c r="C839" s="14">
        <v>1289</v>
      </c>
      <c r="D839" t="s">
        <v>56</v>
      </c>
      <c r="E839" t="s">
        <v>901</v>
      </c>
      <c r="F839" s="25" t="s">
        <v>912</v>
      </c>
    </row>
    <row r="840" spans="1:6" ht="14" x14ac:dyDescent="0.15">
      <c r="A840" s="7" t="s">
        <v>39</v>
      </c>
      <c r="B840" s="29">
        <v>44227</v>
      </c>
      <c r="C840" s="14">
        <v>1236</v>
      </c>
      <c r="D840" t="s">
        <v>56</v>
      </c>
      <c r="E840" t="s">
        <v>901</v>
      </c>
      <c r="F840" s="25" t="s">
        <v>912</v>
      </c>
    </row>
    <row r="841" spans="1:6" ht="14" x14ac:dyDescent="0.15">
      <c r="A841" s="8" t="s">
        <v>47</v>
      </c>
      <c r="B841" s="29">
        <v>43861</v>
      </c>
      <c r="C841" s="14">
        <v>1362</v>
      </c>
      <c r="D841" t="s">
        <v>57</v>
      </c>
      <c r="E841" t="s">
        <v>897</v>
      </c>
      <c r="F841" s="25" t="s">
        <v>907</v>
      </c>
    </row>
    <row r="842" spans="1:6" ht="14" x14ac:dyDescent="0.15">
      <c r="A842" s="7" t="s">
        <v>47</v>
      </c>
      <c r="B842" s="29">
        <v>43890</v>
      </c>
      <c r="C842" s="14">
        <v>1719</v>
      </c>
      <c r="D842" t="s">
        <v>57</v>
      </c>
      <c r="E842" t="s">
        <v>897</v>
      </c>
      <c r="F842" s="25" t="s">
        <v>907</v>
      </c>
    </row>
    <row r="843" spans="1:6" ht="14" x14ac:dyDescent="0.15">
      <c r="A843" s="8" t="s">
        <v>47</v>
      </c>
      <c r="B843" s="29">
        <v>43921</v>
      </c>
      <c r="C843" s="14">
        <v>1717</v>
      </c>
      <c r="D843" t="s">
        <v>57</v>
      </c>
      <c r="E843" t="s">
        <v>897</v>
      </c>
      <c r="F843" s="25" t="s">
        <v>907</v>
      </c>
    </row>
    <row r="844" spans="1:6" ht="14" x14ac:dyDescent="0.15">
      <c r="A844" s="7" t="s">
        <v>47</v>
      </c>
      <c r="B844" s="29">
        <v>43951</v>
      </c>
      <c r="C844" s="14">
        <v>2259</v>
      </c>
      <c r="D844" t="s">
        <v>57</v>
      </c>
      <c r="E844" t="s">
        <v>897</v>
      </c>
      <c r="F844" s="25" t="s">
        <v>908</v>
      </c>
    </row>
    <row r="845" spans="1:6" ht="14" x14ac:dyDescent="0.15">
      <c r="A845" s="8" t="s">
        <v>47</v>
      </c>
      <c r="B845" s="29">
        <v>43982</v>
      </c>
      <c r="C845" s="14">
        <v>1898</v>
      </c>
      <c r="D845" t="s">
        <v>57</v>
      </c>
      <c r="E845" t="s">
        <v>897</v>
      </c>
      <c r="F845" s="25" t="s">
        <v>908</v>
      </c>
    </row>
    <row r="846" spans="1:6" ht="14" x14ac:dyDescent="0.15">
      <c r="A846" s="7" t="s">
        <v>47</v>
      </c>
      <c r="B846" s="29">
        <v>44012</v>
      </c>
      <c r="C846" s="14">
        <v>1539</v>
      </c>
      <c r="D846" t="s">
        <v>57</v>
      </c>
      <c r="E846" t="s">
        <v>897</v>
      </c>
      <c r="F846" s="25" t="s">
        <v>908</v>
      </c>
    </row>
    <row r="847" spans="1:6" ht="14" x14ac:dyDescent="0.15">
      <c r="A847" s="8" t="s">
        <v>47</v>
      </c>
      <c r="B847" s="29">
        <v>44043</v>
      </c>
      <c r="C847" s="14">
        <v>1180</v>
      </c>
      <c r="D847" t="s">
        <v>57</v>
      </c>
      <c r="E847" t="s">
        <v>897</v>
      </c>
      <c r="F847" s="25" t="s">
        <v>909</v>
      </c>
    </row>
    <row r="848" spans="1:6" ht="14" x14ac:dyDescent="0.15">
      <c r="A848" s="7" t="s">
        <v>47</v>
      </c>
      <c r="B848" s="29">
        <v>44074</v>
      </c>
      <c r="C848" s="14">
        <v>1175</v>
      </c>
      <c r="D848" t="s">
        <v>57</v>
      </c>
      <c r="E848" t="s">
        <v>897</v>
      </c>
      <c r="F848" s="25" t="s">
        <v>909</v>
      </c>
    </row>
    <row r="849" spans="1:6" ht="14" x14ac:dyDescent="0.15">
      <c r="A849" s="8" t="s">
        <v>47</v>
      </c>
      <c r="B849" s="29">
        <v>44104</v>
      </c>
      <c r="C849" s="14">
        <v>999</v>
      </c>
      <c r="D849" t="s">
        <v>57</v>
      </c>
      <c r="E849" t="s">
        <v>897</v>
      </c>
      <c r="F849" s="25" t="s">
        <v>909</v>
      </c>
    </row>
    <row r="850" spans="1:6" ht="14" x14ac:dyDescent="0.15">
      <c r="A850" s="7" t="s">
        <v>47</v>
      </c>
      <c r="B850" s="29">
        <v>44135</v>
      </c>
      <c r="C850" s="14">
        <v>1361</v>
      </c>
      <c r="D850" t="s">
        <v>57</v>
      </c>
      <c r="E850" t="s">
        <v>897</v>
      </c>
      <c r="F850" s="25" t="s">
        <v>910</v>
      </c>
    </row>
    <row r="851" spans="1:6" ht="14" x14ac:dyDescent="0.15">
      <c r="A851" s="8" t="s">
        <v>47</v>
      </c>
      <c r="B851" s="29">
        <v>44165</v>
      </c>
      <c r="C851" s="14">
        <v>1358</v>
      </c>
      <c r="D851" t="s">
        <v>57</v>
      </c>
      <c r="E851" t="s">
        <v>897</v>
      </c>
      <c r="F851" s="25" t="s">
        <v>910</v>
      </c>
    </row>
    <row r="852" spans="1:6" ht="14" x14ac:dyDescent="0.15">
      <c r="A852" s="7" t="s">
        <v>47</v>
      </c>
      <c r="B852" s="29">
        <v>44196</v>
      </c>
      <c r="C852" s="14">
        <v>1542</v>
      </c>
      <c r="D852" t="s">
        <v>57</v>
      </c>
      <c r="E852" t="s">
        <v>897</v>
      </c>
      <c r="F852" s="25" t="s">
        <v>910</v>
      </c>
    </row>
    <row r="853" spans="1:6" ht="14" x14ac:dyDescent="0.15">
      <c r="A853" s="8" t="s">
        <v>47</v>
      </c>
      <c r="B853" s="29">
        <v>44377</v>
      </c>
      <c r="C853" s="14">
        <v>1553</v>
      </c>
      <c r="D853" t="s">
        <v>57</v>
      </c>
      <c r="E853" t="s">
        <v>897</v>
      </c>
      <c r="F853" s="25" t="s">
        <v>911</v>
      </c>
    </row>
    <row r="854" spans="1:6" ht="14" x14ac:dyDescent="0.15">
      <c r="A854" s="7" t="s">
        <v>47</v>
      </c>
      <c r="B854" s="29">
        <v>44347</v>
      </c>
      <c r="C854" s="14">
        <v>1998</v>
      </c>
      <c r="D854" t="s">
        <v>57</v>
      </c>
      <c r="E854" t="s">
        <v>897</v>
      </c>
      <c r="F854" s="25" t="s">
        <v>911</v>
      </c>
    </row>
    <row r="855" spans="1:6" ht="14" x14ac:dyDescent="0.15">
      <c r="A855" s="8" t="s">
        <v>47</v>
      </c>
      <c r="B855" s="29">
        <v>44316</v>
      </c>
      <c r="C855" s="14">
        <v>2309</v>
      </c>
      <c r="D855" t="s">
        <v>57</v>
      </c>
      <c r="E855" t="s">
        <v>897</v>
      </c>
      <c r="F855" s="25" t="s">
        <v>911</v>
      </c>
    </row>
    <row r="856" spans="1:6" ht="14" x14ac:dyDescent="0.15">
      <c r="A856" s="7" t="s">
        <v>47</v>
      </c>
      <c r="B856" s="29">
        <v>44286</v>
      </c>
      <c r="C856" s="14">
        <v>1701</v>
      </c>
      <c r="D856" t="s">
        <v>57</v>
      </c>
      <c r="E856" t="s">
        <v>897</v>
      </c>
      <c r="F856" s="25" t="s">
        <v>912</v>
      </c>
    </row>
    <row r="857" spans="1:6" ht="14" x14ac:dyDescent="0.15">
      <c r="A857" s="8" t="s">
        <v>47</v>
      </c>
      <c r="B857" s="29">
        <v>44255</v>
      </c>
      <c r="C857" s="14">
        <v>1790</v>
      </c>
      <c r="D857" t="s">
        <v>57</v>
      </c>
      <c r="E857" t="s">
        <v>897</v>
      </c>
      <c r="F857" s="25" t="s">
        <v>912</v>
      </c>
    </row>
    <row r="858" spans="1:6" ht="14" x14ac:dyDescent="0.15">
      <c r="A858" s="7" t="s">
        <v>47</v>
      </c>
      <c r="B858" s="29">
        <v>44227</v>
      </c>
      <c r="C858" s="14">
        <v>1353</v>
      </c>
      <c r="D858" t="s">
        <v>57</v>
      </c>
      <c r="E858" t="s">
        <v>897</v>
      </c>
      <c r="F858" s="25" t="s">
        <v>912</v>
      </c>
    </row>
    <row r="859" spans="1:6" ht="14" x14ac:dyDescent="0.15">
      <c r="A859" s="8" t="s">
        <v>1</v>
      </c>
      <c r="B859" s="29">
        <v>43861</v>
      </c>
      <c r="C859" s="14">
        <v>28034</v>
      </c>
      <c r="D859" t="s">
        <v>57</v>
      </c>
      <c r="E859" t="s">
        <v>897</v>
      </c>
      <c r="F859" s="25" t="s">
        <v>907</v>
      </c>
    </row>
    <row r="860" spans="1:6" ht="14" x14ac:dyDescent="0.15">
      <c r="A860" s="7" t="s">
        <v>1</v>
      </c>
      <c r="B860" s="29">
        <v>43890</v>
      </c>
      <c r="C860" s="14">
        <v>24922</v>
      </c>
      <c r="D860" t="s">
        <v>57</v>
      </c>
      <c r="E860" t="s">
        <v>897</v>
      </c>
      <c r="F860" s="25" t="s">
        <v>907</v>
      </c>
    </row>
    <row r="861" spans="1:6" ht="14" x14ac:dyDescent="0.15">
      <c r="A861" s="8" t="s">
        <v>1</v>
      </c>
      <c r="B861" s="29">
        <v>43921</v>
      </c>
      <c r="C861" s="14">
        <v>34268</v>
      </c>
      <c r="D861" t="s">
        <v>57</v>
      </c>
      <c r="E861" t="s">
        <v>897</v>
      </c>
      <c r="F861" s="25" t="s">
        <v>907</v>
      </c>
    </row>
    <row r="862" spans="1:6" ht="14" x14ac:dyDescent="0.15">
      <c r="A862" s="7" t="s">
        <v>1</v>
      </c>
      <c r="B862" s="29">
        <v>43951</v>
      </c>
      <c r="C862" s="14">
        <v>34268</v>
      </c>
      <c r="D862" t="s">
        <v>57</v>
      </c>
      <c r="E862" t="s">
        <v>897</v>
      </c>
      <c r="F862" s="25" t="s">
        <v>908</v>
      </c>
    </row>
    <row r="863" spans="1:6" ht="14" x14ac:dyDescent="0.15">
      <c r="A863" s="8" t="s">
        <v>1</v>
      </c>
      <c r="B863" s="29">
        <v>43982</v>
      </c>
      <c r="C863" s="14">
        <v>37380</v>
      </c>
      <c r="D863" t="s">
        <v>57</v>
      </c>
      <c r="E863" t="s">
        <v>897</v>
      </c>
      <c r="F863" s="25" t="s">
        <v>908</v>
      </c>
    </row>
    <row r="864" spans="1:6" ht="14" x14ac:dyDescent="0.15">
      <c r="A864" s="7" t="s">
        <v>1</v>
      </c>
      <c r="B864" s="29">
        <v>44012</v>
      </c>
      <c r="C864" s="14">
        <v>21809</v>
      </c>
      <c r="D864" t="s">
        <v>57</v>
      </c>
      <c r="E864" t="s">
        <v>897</v>
      </c>
      <c r="F864" s="25" t="s">
        <v>908</v>
      </c>
    </row>
    <row r="865" spans="1:6" ht="14" x14ac:dyDescent="0.15">
      <c r="A865" s="8" t="s">
        <v>1</v>
      </c>
      <c r="B865" s="29">
        <v>44043</v>
      </c>
      <c r="C865" s="14">
        <v>24920</v>
      </c>
      <c r="D865" t="s">
        <v>57</v>
      </c>
      <c r="E865" t="s">
        <v>897</v>
      </c>
      <c r="F865" s="25" t="s">
        <v>909</v>
      </c>
    </row>
    <row r="866" spans="1:6" ht="14" x14ac:dyDescent="0.15">
      <c r="A866" s="7" t="s">
        <v>1</v>
      </c>
      <c r="B866" s="29">
        <v>44074</v>
      </c>
      <c r="C866" s="14">
        <v>15576</v>
      </c>
      <c r="D866" t="s">
        <v>57</v>
      </c>
      <c r="E866" t="s">
        <v>897</v>
      </c>
      <c r="F866" s="25" t="s">
        <v>909</v>
      </c>
    </row>
    <row r="867" spans="1:6" ht="14" x14ac:dyDescent="0.15">
      <c r="A867" s="8" t="s">
        <v>1</v>
      </c>
      <c r="B867" s="29">
        <v>44104</v>
      </c>
      <c r="C867" s="14">
        <v>21809</v>
      </c>
      <c r="D867" t="s">
        <v>57</v>
      </c>
      <c r="E867" t="s">
        <v>897</v>
      </c>
      <c r="F867" s="25" t="s">
        <v>909</v>
      </c>
    </row>
    <row r="868" spans="1:6" ht="14" x14ac:dyDescent="0.15">
      <c r="A868" s="7" t="s">
        <v>1</v>
      </c>
      <c r="B868" s="29">
        <v>44135</v>
      </c>
      <c r="C868" s="14">
        <v>18694</v>
      </c>
      <c r="D868" t="s">
        <v>57</v>
      </c>
      <c r="E868" t="s">
        <v>897</v>
      </c>
      <c r="F868" s="25" t="s">
        <v>910</v>
      </c>
    </row>
    <row r="869" spans="1:6" ht="14" x14ac:dyDescent="0.15">
      <c r="A869" s="8" t="s">
        <v>1</v>
      </c>
      <c r="B869" s="29">
        <v>44165</v>
      </c>
      <c r="C869" s="14">
        <v>28037</v>
      </c>
      <c r="D869" t="s">
        <v>57</v>
      </c>
      <c r="E869" t="s">
        <v>897</v>
      </c>
      <c r="F869" s="25" t="s">
        <v>910</v>
      </c>
    </row>
    <row r="870" spans="1:6" ht="14" x14ac:dyDescent="0.15">
      <c r="A870" s="7" t="s">
        <v>1</v>
      </c>
      <c r="B870" s="29">
        <v>44196</v>
      </c>
      <c r="C870" s="14">
        <v>21809</v>
      </c>
      <c r="D870" t="s">
        <v>57</v>
      </c>
      <c r="E870" t="s">
        <v>897</v>
      </c>
      <c r="F870" s="25" t="s">
        <v>910</v>
      </c>
    </row>
    <row r="871" spans="1:6" ht="14" x14ac:dyDescent="0.15">
      <c r="A871" s="8" t="s">
        <v>1</v>
      </c>
      <c r="B871" s="29">
        <v>44377</v>
      </c>
      <c r="C871" s="14">
        <v>22463</v>
      </c>
      <c r="D871" t="s">
        <v>57</v>
      </c>
      <c r="E871" t="s">
        <v>897</v>
      </c>
      <c r="F871" s="25" t="s">
        <v>911</v>
      </c>
    </row>
    <row r="872" spans="1:6" ht="14" x14ac:dyDescent="0.15">
      <c r="A872" s="7" t="s">
        <v>1</v>
      </c>
      <c r="B872" s="29">
        <v>44347</v>
      </c>
      <c r="C872" s="14">
        <v>38501</v>
      </c>
      <c r="D872" t="s">
        <v>57</v>
      </c>
      <c r="E872" t="s">
        <v>897</v>
      </c>
      <c r="F872" s="25" t="s">
        <v>911</v>
      </c>
    </row>
    <row r="873" spans="1:6" ht="14" x14ac:dyDescent="0.15">
      <c r="A873" s="8" t="s">
        <v>1</v>
      </c>
      <c r="B873" s="29">
        <v>44316</v>
      </c>
      <c r="C873" s="14">
        <v>33923</v>
      </c>
      <c r="D873" t="s">
        <v>57</v>
      </c>
      <c r="E873" t="s">
        <v>897</v>
      </c>
      <c r="F873" s="25" t="s">
        <v>911</v>
      </c>
    </row>
    <row r="874" spans="1:6" ht="14" x14ac:dyDescent="0.15">
      <c r="A874" s="7" t="s">
        <v>1</v>
      </c>
      <c r="B874" s="29">
        <v>44286</v>
      </c>
      <c r="C874" s="14">
        <v>35291</v>
      </c>
      <c r="D874" t="s">
        <v>57</v>
      </c>
      <c r="E874" t="s">
        <v>897</v>
      </c>
      <c r="F874" s="25" t="s">
        <v>912</v>
      </c>
    </row>
    <row r="875" spans="1:6" ht="14" x14ac:dyDescent="0.15">
      <c r="A875" s="8" t="s">
        <v>1</v>
      </c>
      <c r="B875" s="29">
        <v>44255</v>
      </c>
      <c r="C875" s="14">
        <v>24798</v>
      </c>
      <c r="D875" t="s">
        <v>57</v>
      </c>
      <c r="E875" t="s">
        <v>897</v>
      </c>
      <c r="F875" s="25" t="s">
        <v>912</v>
      </c>
    </row>
    <row r="876" spans="1:6" ht="14" x14ac:dyDescent="0.15">
      <c r="A876" s="7" t="s">
        <v>1</v>
      </c>
      <c r="B876" s="29">
        <v>44227</v>
      </c>
      <c r="C876" s="14">
        <v>29157</v>
      </c>
      <c r="D876" t="s">
        <v>57</v>
      </c>
      <c r="E876" t="s">
        <v>897</v>
      </c>
      <c r="F876" s="25" t="s">
        <v>912</v>
      </c>
    </row>
    <row r="877" spans="1:6" ht="14" x14ac:dyDescent="0.15">
      <c r="A877" s="8" t="s">
        <v>5</v>
      </c>
      <c r="B877" s="29">
        <v>43861</v>
      </c>
      <c r="C877" s="14">
        <v>142</v>
      </c>
      <c r="D877" t="s">
        <v>56</v>
      </c>
      <c r="E877" t="s">
        <v>901</v>
      </c>
      <c r="F877" s="25" t="s">
        <v>907</v>
      </c>
    </row>
    <row r="878" spans="1:6" ht="14" x14ac:dyDescent="0.15">
      <c r="A878" s="7" t="s">
        <v>5</v>
      </c>
      <c r="B878" s="29">
        <v>43890</v>
      </c>
      <c r="C878" s="14">
        <v>125</v>
      </c>
      <c r="D878" t="s">
        <v>56</v>
      </c>
      <c r="E878" t="s">
        <v>901</v>
      </c>
      <c r="F878" s="25" t="s">
        <v>907</v>
      </c>
    </row>
    <row r="879" spans="1:6" ht="14" x14ac:dyDescent="0.15">
      <c r="A879" s="8" t="s">
        <v>5</v>
      </c>
      <c r="B879" s="29">
        <v>43921</v>
      </c>
      <c r="C879" s="14">
        <v>171</v>
      </c>
      <c r="D879" t="s">
        <v>56</v>
      </c>
      <c r="E879" t="s">
        <v>901</v>
      </c>
      <c r="F879" s="25" t="s">
        <v>907</v>
      </c>
    </row>
    <row r="880" spans="1:6" ht="14" x14ac:dyDescent="0.15">
      <c r="A880" s="7" t="s">
        <v>5</v>
      </c>
      <c r="B880" s="29">
        <v>43951</v>
      </c>
      <c r="C880" s="14">
        <v>168</v>
      </c>
      <c r="D880" t="s">
        <v>56</v>
      </c>
      <c r="E880" t="s">
        <v>901</v>
      </c>
      <c r="F880" s="25" t="s">
        <v>908</v>
      </c>
    </row>
    <row r="881" spans="1:6" ht="14" x14ac:dyDescent="0.15">
      <c r="A881" s="8" t="s">
        <v>5</v>
      </c>
      <c r="B881" s="29">
        <v>43982</v>
      </c>
      <c r="C881" s="14">
        <v>183</v>
      </c>
      <c r="D881" t="s">
        <v>56</v>
      </c>
      <c r="E881" t="s">
        <v>901</v>
      </c>
      <c r="F881" s="25" t="s">
        <v>908</v>
      </c>
    </row>
    <row r="882" spans="1:6" ht="14" x14ac:dyDescent="0.15">
      <c r="A882" s="7" t="s">
        <v>5</v>
      </c>
      <c r="B882" s="29">
        <v>44012</v>
      </c>
      <c r="C882" s="14">
        <v>109</v>
      </c>
      <c r="D882" t="s">
        <v>56</v>
      </c>
      <c r="E882" t="s">
        <v>901</v>
      </c>
      <c r="F882" s="25" t="s">
        <v>908</v>
      </c>
    </row>
    <row r="883" spans="1:6" ht="14" x14ac:dyDescent="0.15">
      <c r="A883" s="8" t="s">
        <v>5</v>
      </c>
      <c r="B883" s="29">
        <v>44043</v>
      </c>
      <c r="C883" s="14">
        <v>125</v>
      </c>
      <c r="D883" t="s">
        <v>56</v>
      </c>
      <c r="E883" t="s">
        <v>901</v>
      </c>
      <c r="F883" s="25" t="s">
        <v>909</v>
      </c>
    </row>
    <row r="884" spans="1:6" ht="14" x14ac:dyDescent="0.15">
      <c r="A884" s="7" t="s">
        <v>5</v>
      </c>
      <c r="B884" s="29">
        <v>44074</v>
      </c>
      <c r="C884" s="14">
        <v>80</v>
      </c>
      <c r="D884" t="s">
        <v>56</v>
      </c>
      <c r="E884" t="s">
        <v>901</v>
      </c>
      <c r="F884" s="25" t="s">
        <v>909</v>
      </c>
    </row>
    <row r="885" spans="1:6" ht="14" x14ac:dyDescent="0.15">
      <c r="A885" s="8" t="s">
        <v>5</v>
      </c>
      <c r="B885" s="29">
        <v>44104</v>
      </c>
      <c r="C885" s="14">
        <v>111</v>
      </c>
      <c r="D885" t="s">
        <v>56</v>
      </c>
      <c r="E885" t="s">
        <v>901</v>
      </c>
      <c r="F885" s="25" t="s">
        <v>909</v>
      </c>
    </row>
    <row r="886" spans="1:6" ht="14" x14ac:dyDescent="0.15">
      <c r="A886" s="7" t="s">
        <v>5</v>
      </c>
      <c r="B886" s="29">
        <v>44135</v>
      </c>
      <c r="C886" s="14">
        <v>96</v>
      </c>
      <c r="D886" t="s">
        <v>56</v>
      </c>
      <c r="E886" t="s">
        <v>901</v>
      </c>
      <c r="F886" s="25" t="s">
        <v>910</v>
      </c>
    </row>
    <row r="887" spans="1:6" ht="14" x14ac:dyDescent="0.15">
      <c r="A887" s="8" t="s">
        <v>5</v>
      </c>
      <c r="B887" s="29">
        <v>44165</v>
      </c>
      <c r="C887" s="14">
        <v>136</v>
      </c>
      <c r="D887" t="s">
        <v>56</v>
      </c>
      <c r="E887" t="s">
        <v>901</v>
      </c>
      <c r="F887" s="25" t="s">
        <v>910</v>
      </c>
    </row>
    <row r="888" spans="1:6" ht="14" x14ac:dyDescent="0.15">
      <c r="A888" s="7" t="s">
        <v>5</v>
      </c>
      <c r="B888" s="29">
        <v>44196</v>
      </c>
      <c r="C888" s="14">
        <v>107</v>
      </c>
      <c r="D888" t="s">
        <v>56</v>
      </c>
      <c r="E888" t="s">
        <v>901</v>
      </c>
      <c r="F888" s="25" t="s">
        <v>910</v>
      </c>
    </row>
    <row r="889" spans="1:6" ht="14" x14ac:dyDescent="0.15">
      <c r="A889" s="8" t="s">
        <v>5</v>
      </c>
      <c r="B889" s="29">
        <v>44255</v>
      </c>
      <c r="C889" s="14">
        <v>126</v>
      </c>
      <c r="D889" t="s">
        <v>56</v>
      </c>
      <c r="E889" t="s">
        <v>901</v>
      </c>
      <c r="F889" s="25" t="s">
        <v>912</v>
      </c>
    </row>
    <row r="890" spans="1:6" ht="14" x14ac:dyDescent="0.15">
      <c r="A890" s="7" t="s">
        <v>5</v>
      </c>
      <c r="B890" s="29">
        <v>44227</v>
      </c>
      <c r="C890" s="14">
        <v>140</v>
      </c>
      <c r="D890" t="s">
        <v>56</v>
      </c>
      <c r="E890" t="s">
        <v>901</v>
      </c>
      <c r="F890" s="25" t="s">
        <v>912</v>
      </c>
    </row>
    <row r="891" spans="1:6" ht="14" x14ac:dyDescent="0.15">
      <c r="A891" s="8" t="s">
        <v>9</v>
      </c>
      <c r="B891" s="29">
        <v>43861</v>
      </c>
      <c r="C891" s="14">
        <v>220</v>
      </c>
      <c r="D891" t="s">
        <v>56</v>
      </c>
      <c r="E891" t="s">
        <v>901</v>
      </c>
      <c r="F891" s="25" t="s">
        <v>907</v>
      </c>
    </row>
    <row r="892" spans="1:6" ht="14" x14ac:dyDescent="0.15">
      <c r="A892" s="7" t="s">
        <v>9</v>
      </c>
      <c r="B892" s="29">
        <v>43890</v>
      </c>
      <c r="C892" s="14">
        <v>219</v>
      </c>
      <c r="D892" t="s">
        <v>56</v>
      </c>
      <c r="E892" t="s">
        <v>901</v>
      </c>
      <c r="F892" s="25" t="s">
        <v>907</v>
      </c>
    </row>
    <row r="893" spans="1:6" ht="14" x14ac:dyDescent="0.15">
      <c r="A893" s="8" t="s">
        <v>9</v>
      </c>
      <c r="B893" s="29">
        <v>43921</v>
      </c>
      <c r="C893" s="14">
        <v>266</v>
      </c>
      <c r="D893" t="s">
        <v>56</v>
      </c>
      <c r="E893" t="s">
        <v>901</v>
      </c>
      <c r="F893" s="25" t="s">
        <v>907</v>
      </c>
    </row>
    <row r="894" spans="1:6" ht="14" x14ac:dyDescent="0.15">
      <c r="A894" s="7" t="s">
        <v>9</v>
      </c>
      <c r="B894" s="29">
        <v>43951</v>
      </c>
      <c r="C894" s="14">
        <v>294</v>
      </c>
      <c r="D894" t="s">
        <v>56</v>
      </c>
      <c r="E894" t="s">
        <v>901</v>
      </c>
      <c r="F894" s="25" t="s">
        <v>908</v>
      </c>
    </row>
    <row r="895" spans="1:6" ht="14" x14ac:dyDescent="0.15">
      <c r="A895" s="8" t="s">
        <v>9</v>
      </c>
      <c r="B895" s="29">
        <v>43982</v>
      </c>
      <c r="C895" s="14">
        <v>295</v>
      </c>
      <c r="D895" t="s">
        <v>56</v>
      </c>
      <c r="E895" t="s">
        <v>901</v>
      </c>
      <c r="F895" s="25" t="s">
        <v>908</v>
      </c>
    </row>
    <row r="896" spans="1:6" ht="14" x14ac:dyDescent="0.15">
      <c r="A896" s="7" t="s">
        <v>9</v>
      </c>
      <c r="B896" s="29">
        <v>44012</v>
      </c>
      <c r="C896" s="14">
        <v>193</v>
      </c>
      <c r="D896" t="s">
        <v>56</v>
      </c>
      <c r="E896" t="s">
        <v>901</v>
      </c>
      <c r="F896" s="25" t="s">
        <v>908</v>
      </c>
    </row>
    <row r="897" spans="1:6" ht="14" x14ac:dyDescent="0.15">
      <c r="A897" s="8" t="s">
        <v>9</v>
      </c>
      <c r="B897" s="29">
        <v>44043</v>
      </c>
      <c r="C897" s="14">
        <v>190</v>
      </c>
      <c r="D897" t="s">
        <v>56</v>
      </c>
      <c r="E897" t="s">
        <v>901</v>
      </c>
      <c r="F897" s="25" t="s">
        <v>909</v>
      </c>
    </row>
    <row r="898" spans="1:6" ht="14" x14ac:dyDescent="0.15">
      <c r="A898" s="7" t="s">
        <v>9</v>
      </c>
      <c r="B898" s="29">
        <v>44074</v>
      </c>
      <c r="C898" s="14">
        <v>143</v>
      </c>
      <c r="D898" t="s">
        <v>56</v>
      </c>
      <c r="E898" t="s">
        <v>901</v>
      </c>
      <c r="F898" s="25" t="s">
        <v>909</v>
      </c>
    </row>
    <row r="899" spans="1:6" ht="14" x14ac:dyDescent="0.15">
      <c r="A899" s="8" t="s">
        <v>9</v>
      </c>
      <c r="B899" s="29">
        <v>44104</v>
      </c>
      <c r="C899" s="14">
        <v>170</v>
      </c>
      <c r="D899" t="s">
        <v>56</v>
      </c>
      <c r="E899" t="s">
        <v>901</v>
      </c>
      <c r="F899" s="25" t="s">
        <v>909</v>
      </c>
    </row>
    <row r="900" spans="1:6" ht="14" x14ac:dyDescent="0.15">
      <c r="A900" s="7" t="s">
        <v>9</v>
      </c>
      <c r="B900" s="29">
        <v>44135</v>
      </c>
      <c r="C900" s="14">
        <v>170</v>
      </c>
      <c r="D900" t="s">
        <v>56</v>
      </c>
      <c r="E900" t="s">
        <v>901</v>
      </c>
      <c r="F900" s="25" t="s">
        <v>910</v>
      </c>
    </row>
    <row r="901" spans="1:6" ht="14" x14ac:dyDescent="0.15">
      <c r="A901" s="8" t="s">
        <v>9</v>
      </c>
      <c r="B901" s="29">
        <v>44165</v>
      </c>
      <c r="C901" s="14">
        <v>214</v>
      </c>
      <c r="D901" t="s">
        <v>56</v>
      </c>
      <c r="E901" t="s">
        <v>901</v>
      </c>
      <c r="F901" s="25" t="s">
        <v>910</v>
      </c>
    </row>
    <row r="902" spans="1:6" ht="14" x14ac:dyDescent="0.15">
      <c r="A902" s="7" t="s">
        <v>9</v>
      </c>
      <c r="B902" s="29">
        <v>44196</v>
      </c>
      <c r="C902" s="14">
        <v>194</v>
      </c>
      <c r="D902" t="s">
        <v>56</v>
      </c>
      <c r="E902" t="s">
        <v>901</v>
      </c>
      <c r="F902" s="25" t="s">
        <v>910</v>
      </c>
    </row>
    <row r="903" spans="1:6" ht="14" x14ac:dyDescent="0.15">
      <c r="A903" s="8" t="s">
        <v>9</v>
      </c>
      <c r="B903" s="29">
        <v>44377</v>
      </c>
      <c r="C903" s="14">
        <v>195</v>
      </c>
      <c r="D903" t="s">
        <v>56</v>
      </c>
      <c r="E903" t="s">
        <v>901</v>
      </c>
      <c r="F903" s="25" t="s">
        <v>911</v>
      </c>
    </row>
    <row r="904" spans="1:6" ht="14" x14ac:dyDescent="0.15">
      <c r="A904" s="7" t="s">
        <v>9</v>
      </c>
      <c r="B904" s="29">
        <v>44347</v>
      </c>
      <c r="C904" s="14">
        <v>290</v>
      </c>
      <c r="D904" t="s">
        <v>56</v>
      </c>
      <c r="E904" t="s">
        <v>901</v>
      </c>
      <c r="F904" s="25" t="s">
        <v>911</v>
      </c>
    </row>
    <row r="905" spans="1:6" ht="14" x14ac:dyDescent="0.15">
      <c r="A905" s="8" t="s">
        <v>9</v>
      </c>
      <c r="B905" s="29">
        <v>44316</v>
      </c>
      <c r="C905" s="14">
        <v>294</v>
      </c>
      <c r="D905" t="s">
        <v>56</v>
      </c>
      <c r="E905" t="s">
        <v>901</v>
      </c>
      <c r="F905" s="25" t="s">
        <v>911</v>
      </c>
    </row>
    <row r="906" spans="1:6" ht="14" x14ac:dyDescent="0.15">
      <c r="A906" s="7" t="s">
        <v>9</v>
      </c>
      <c r="B906" s="29">
        <v>44286</v>
      </c>
      <c r="C906" s="14">
        <v>270</v>
      </c>
      <c r="D906" t="s">
        <v>56</v>
      </c>
      <c r="E906" t="s">
        <v>901</v>
      </c>
      <c r="F906" s="25" t="s">
        <v>912</v>
      </c>
    </row>
    <row r="907" spans="1:6" ht="14" x14ac:dyDescent="0.15">
      <c r="A907" s="8" t="s">
        <v>9</v>
      </c>
      <c r="B907" s="29">
        <v>44255</v>
      </c>
      <c r="C907" s="14">
        <v>224</v>
      </c>
      <c r="D907" t="s">
        <v>56</v>
      </c>
      <c r="E907" t="s">
        <v>901</v>
      </c>
      <c r="F907" s="25" t="s">
        <v>912</v>
      </c>
    </row>
    <row r="908" spans="1:6" ht="14" x14ac:dyDescent="0.15">
      <c r="A908" s="11" t="s">
        <v>9</v>
      </c>
      <c r="B908" s="29">
        <v>44227</v>
      </c>
      <c r="C908" s="14">
        <v>222</v>
      </c>
      <c r="D908" t="s">
        <v>56</v>
      </c>
      <c r="E908" t="s">
        <v>901</v>
      </c>
      <c r="F908" s="25" t="s">
        <v>912</v>
      </c>
    </row>
  </sheetData>
  <phoneticPr fontId="7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808C-05C4-E34C-ACB1-36694FEE933C}">
  <dimension ref="A1:C908"/>
  <sheetViews>
    <sheetView topLeftCell="A180" workbookViewId="0">
      <selection activeCell="B185" sqref="B185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I54"/>
  <sheetViews>
    <sheetView zoomScale="188" workbookViewId="0">
      <selection activeCell="H6" sqref="H6"/>
    </sheetView>
  </sheetViews>
  <sheetFormatPr baseColWidth="10" defaultColWidth="8.83203125" defaultRowHeight="13" x14ac:dyDescent="0.15"/>
  <cols>
    <col min="1" max="1" width="9.83203125" style="5" customWidth="1"/>
    <col min="2" max="2" width="9.6640625" style="5" customWidth="1"/>
    <col min="3" max="3" width="8" style="5" customWidth="1"/>
    <col min="4" max="6" width="8.83203125" style="5"/>
    <col min="7" max="7" width="11.1640625" style="5" customWidth="1"/>
    <col min="8" max="8" width="12.6640625" style="5" bestFit="1" customWidth="1"/>
    <col min="9" max="16384" width="8.83203125" style="5"/>
  </cols>
  <sheetData>
    <row r="1" spans="1:9" x14ac:dyDescent="0.15">
      <c r="A1" s="15" t="s">
        <v>0</v>
      </c>
      <c r="B1" s="5" t="s">
        <v>134</v>
      </c>
      <c r="C1" s="15" t="s">
        <v>902</v>
      </c>
      <c r="D1" s="5" t="s">
        <v>913</v>
      </c>
      <c r="F1" s="18" t="s">
        <v>134</v>
      </c>
      <c r="G1" s="19" t="s">
        <v>899</v>
      </c>
      <c r="H1" s="22" t="s">
        <v>903</v>
      </c>
    </row>
    <row r="2" spans="1:9" x14ac:dyDescent="0.15">
      <c r="A2" s="5" t="s">
        <v>135</v>
      </c>
      <c r="B2" s="5" t="s">
        <v>57</v>
      </c>
      <c r="C2" s="5" t="str">
        <f>RIGHT(GoeByClient[[#This Row],[CLID]],7)</f>
        <v>CL69323</v>
      </c>
      <c r="D2" s="5" t="str">
        <f>VLOOKUP(GoeByClient[[#This Row],[GEOID]],GeoNames[],2,FALSE)</f>
        <v>NAM</v>
      </c>
      <c r="F2" s="16" t="s">
        <v>57</v>
      </c>
      <c r="G2" s="17" t="s">
        <v>897</v>
      </c>
      <c r="H2" s="14">
        <f>SUMIFS(Vol_by_client[Vol],Vol_by_client[using_xlookup_regioni_id],GeoNames[[#This Row],[GEOID]])</f>
        <v>3008286</v>
      </c>
    </row>
    <row r="3" spans="1:9" x14ac:dyDescent="0.15">
      <c r="A3" s="5" t="s">
        <v>136</v>
      </c>
      <c r="B3" s="5" t="s">
        <v>57</v>
      </c>
      <c r="C3" s="5" t="str">
        <f>RIGHT(GoeByClient[[#This Row],[CLID]],7)</f>
        <v>CL97995</v>
      </c>
      <c r="D3" s="5" t="str">
        <f>VLOOKUP(GoeByClient[[#This Row],[GEOID]],GeoNames[],2,FALSE)</f>
        <v>NAM</v>
      </c>
      <c r="F3" s="16" t="s">
        <v>56</v>
      </c>
      <c r="G3" s="17" t="s">
        <v>901</v>
      </c>
      <c r="H3" s="14">
        <f>SUMIFS(Vol_by_client[Vol],Vol_by_client[using_xlookup_regioni_id],GeoNames[[#This Row],[GEOID]])</f>
        <v>562005</v>
      </c>
    </row>
    <row r="4" spans="1:9" x14ac:dyDescent="0.15">
      <c r="A4" s="5" t="s">
        <v>137</v>
      </c>
      <c r="B4" s="5" t="s">
        <v>54</v>
      </c>
      <c r="C4" s="5" t="str">
        <f>RIGHT(GoeByClient[[#This Row],[CLID]],7)</f>
        <v>CL87299</v>
      </c>
      <c r="D4" s="5" t="str">
        <f>VLOOKUP(GoeByClient[[#This Row],[GEOID]],GeoNames[],2,FALSE)</f>
        <v>EMEA</v>
      </c>
      <c r="F4" s="16" t="s">
        <v>54</v>
      </c>
      <c r="G4" s="17" t="s">
        <v>898</v>
      </c>
      <c r="H4" s="14">
        <f>SUMIFS(Vol_by_client[Vol],Vol_by_client[using_xlookup_regioni_id],GeoNames[[#This Row],[GEOID]])</f>
        <v>880760</v>
      </c>
    </row>
    <row r="5" spans="1:9" x14ac:dyDescent="0.15">
      <c r="A5" s="5" t="s">
        <v>138</v>
      </c>
      <c r="B5" s="5" t="s">
        <v>57</v>
      </c>
      <c r="C5" s="5" t="str">
        <f>RIGHT(GoeByClient[[#This Row],[CLID]],7)</f>
        <v>CL38496</v>
      </c>
      <c r="D5" s="5" t="str">
        <f>VLOOKUP(GoeByClient[[#This Row],[GEOID]],GeoNames[],2,FALSE)</f>
        <v>NAM</v>
      </c>
      <c r="F5" s="20" t="s">
        <v>55</v>
      </c>
      <c r="G5" s="21" t="s">
        <v>900</v>
      </c>
      <c r="H5" s="14">
        <f>SUMIFS(Vol_by_client[Vol],Vol_by_client[using_xlookup_regioni_id],GeoNames[[#This Row],[GEOID]])</f>
        <v>425262</v>
      </c>
    </row>
    <row r="6" spans="1:9" x14ac:dyDescent="0.15">
      <c r="A6" s="5" t="s">
        <v>139</v>
      </c>
      <c r="B6" s="5" t="s">
        <v>54</v>
      </c>
      <c r="C6" s="5" t="str">
        <f>RIGHT(GoeByClient[[#This Row],[CLID]],7)</f>
        <v>CL75562</v>
      </c>
      <c r="D6" s="5" t="str">
        <f>VLOOKUP(GoeByClient[[#This Row],[GEOID]],GeoNames[],2,FALSE)</f>
        <v>EMEA</v>
      </c>
      <c r="F6" s="20"/>
      <c r="G6" s="21"/>
      <c r="H6" s="24">
        <f>SUM(GeoNames[Volume])</f>
        <v>4876313</v>
      </c>
    </row>
    <row r="7" spans="1:9" x14ac:dyDescent="0.15">
      <c r="A7" s="5" t="s">
        <v>140</v>
      </c>
      <c r="B7" s="5" t="s">
        <v>57</v>
      </c>
      <c r="C7" s="5" t="str">
        <f>RIGHT(GoeByClient[[#This Row],[CLID]],7)</f>
        <v>CL31601</v>
      </c>
      <c r="D7" s="5" t="str">
        <f>VLOOKUP(GoeByClient[[#This Row],[GEOID]],GeoNames[],2,FALSE)</f>
        <v>NAM</v>
      </c>
      <c r="F7"/>
      <c r="H7" s="23"/>
      <c r="I7" s="4"/>
    </row>
    <row r="8" spans="1:9" x14ac:dyDescent="0.15">
      <c r="A8" s="5" t="s">
        <v>141</v>
      </c>
      <c r="B8" s="5" t="s">
        <v>57</v>
      </c>
      <c r="C8" s="5" t="str">
        <f>RIGHT(GoeByClient[[#This Row],[CLID]],7)</f>
        <v>CL33189</v>
      </c>
      <c r="D8" s="5" t="str">
        <f>VLOOKUP(GoeByClient[[#This Row],[GEOID]],GeoNames[],2,FALSE)</f>
        <v>NAM</v>
      </c>
      <c r="F8"/>
      <c r="G8" s="4"/>
    </row>
    <row r="9" spans="1:9" x14ac:dyDescent="0.15">
      <c r="A9" s="5" t="s">
        <v>142</v>
      </c>
      <c r="B9" s="5" t="s">
        <v>57</v>
      </c>
      <c r="C9" s="5" t="str">
        <f>RIGHT(GoeByClient[[#This Row],[CLID]],7)</f>
        <v>CL22140</v>
      </c>
      <c r="D9" s="5" t="str">
        <f>VLOOKUP(GoeByClient[[#This Row],[GEOID]],GeoNames[],2,FALSE)</f>
        <v>NAM</v>
      </c>
      <c r="F9"/>
      <c r="G9" s="4"/>
    </row>
    <row r="10" spans="1:9" x14ac:dyDescent="0.15">
      <c r="A10" s="5" t="s">
        <v>143</v>
      </c>
      <c r="B10" s="5" t="s">
        <v>56</v>
      </c>
      <c r="C10" s="5" t="str">
        <f>RIGHT(GoeByClient[[#This Row],[CLID]],7)</f>
        <v>CL49960</v>
      </c>
      <c r="D10" s="5" t="str">
        <f>VLOOKUP(GoeByClient[[#This Row],[GEOID]],GeoNames[],2,FALSE)</f>
        <v>APAC</v>
      </c>
      <c r="F10"/>
      <c r="G10" s="4"/>
    </row>
    <row r="11" spans="1:9" x14ac:dyDescent="0.15">
      <c r="A11" s="5" t="s">
        <v>144</v>
      </c>
      <c r="B11" s="5" t="s">
        <v>55</v>
      </c>
      <c r="C11" s="5" t="str">
        <f>RIGHT(GoeByClient[[#This Row],[CLID]],7)</f>
        <v>CL43946</v>
      </c>
      <c r="D11" s="5" t="str">
        <f>VLOOKUP(GoeByClient[[#This Row],[GEOID]],GeoNames[],2,FALSE)</f>
        <v>LATAM</v>
      </c>
      <c r="F11"/>
      <c r="G11" s="4"/>
    </row>
    <row r="12" spans="1:9" x14ac:dyDescent="0.15">
      <c r="A12" s="5" t="s">
        <v>145</v>
      </c>
      <c r="B12" s="5" t="s">
        <v>57</v>
      </c>
      <c r="C12" s="5" t="str">
        <f>RIGHT(GoeByClient[[#This Row],[CLID]],7)</f>
        <v>CL37714</v>
      </c>
      <c r="D12" s="5" t="str">
        <f>VLOOKUP(GoeByClient[[#This Row],[GEOID]],GeoNames[],2,FALSE)</f>
        <v>NAM</v>
      </c>
      <c r="F12"/>
      <c r="G12" s="4"/>
    </row>
    <row r="13" spans="1:9" x14ac:dyDescent="0.15">
      <c r="A13" s="5" t="s">
        <v>146</v>
      </c>
      <c r="B13" s="5" t="s">
        <v>56</v>
      </c>
      <c r="C13" s="5" t="str">
        <f>RIGHT(GoeByClient[[#This Row],[CLID]],7)</f>
        <v>CL75274</v>
      </c>
      <c r="D13" s="5" t="str">
        <f>VLOOKUP(GoeByClient[[#This Row],[GEOID]],GeoNames[],2,FALSE)</f>
        <v>APAC</v>
      </c>
      <c r="F13"/>
    </row>
    <row r="14" spans="1:9" x14ac:dyDescent="0.15">
      <c r="A14" s="5" t="s">
        <v>147</v>
      </c>
      <c r="B14" s="5" t="s">
        <v>57</v>
      </c>
      <c r="C14" s="5" t="str">
        <f>RIGHT(GoeByClient[[#This Row],[CLID]],7)</f>
        <v>CL61534</v>
      </c>
      <c r="D14" s="5" t="str">
        <f>VLOOKUP(GoeByClient[[#This Row],[GEOID]],GeoNames[],2,FALSE)</f>
        <v>NAM</v>
      </c>
      <c r="F14"/>
    </row>
    <row r="15" spans="1:9" x14ac:dyDescent="0.15">
      <c r="A15" s="5" t="s">
        <v>148</v>
      </c>
      <c r="B15" s="5" t="s">
        <v>55</v>
      </c>
      <c r="C15" s="5" t="str">
        <f>RIGHT(GoeByClient[[#This Row],[CLID]],7)</f>
        <v>CL85641</v>
      </c>
      <c r="D15" s="5" t="str">
        <f>VLOOKUP(GoeByClient[[#This Row],[GEOID]],GeoNames[],2,FALSE)</f>
        <v>LATAM</v>
      </c>
      <c r="F15"/>
    </row>
    <row r="16" spans="1:9" x14ac:dyDescent="0.15">
      <c r="A16" s="5" t="s">
        <v>149</v>
      </c>
      <c r="B16" s="5" t="s">
        <v>57</v>
      </c>
      <c r="C16" s="5" t="str">
        <f>RIGHT(GoeByClient[[#This Row],[CLID]],7)</f>
        <v>CL46663</v>
      </c>
      <c r="D16" s="5" t="str">
        <f>VLOOKUP(GoeByClient[[#This Row],[GEOID]],GeoNames[],2,FALSE)</f>
        <v>NAM</v>
      </c>
      <c r="F16"/>
    </row>
    <row r="17" spans="1:6" x14ac:dyDescent="0.15">
      <c r="A17" s="5" t="s">
        <v>150</v>
      </c>
      <c r="B17" s="5" t="s">
        <v>57</v>
      </c>
      <c r="C17" s="5" t="str">
        <f>RIGHT(GoeByClient[[#This Row],[CLID]],7)</f>
        <v>CL17270</v>
      </c>
      <c r="D17" s="5" t="str">
        <f>VLOOKUP(GoeByClient[[#This Row],[GEOID]],GeoNames[],2,FALSE)</f>
        <v>NAM</v>
      </c>
      <c r="F17"/>
    </row>
    <row r="18" spans="1:6" x14ac:dyDescent="0.15">
      <c r="A18" s="5" t="s">
        <v>151</v>
      </c>
      <c r="B18" s="5" t="s">
        <v>57</v>
      </c>
      <c r="C18" s="5" t="str">
        <f>RIGHT(GoeByClient[[#This Row],[CLID]],7)</f>
        <v>CL57593</v>
      </c>
      <c r="D18" s="5" t="str">
        <f>VLOOKUP(GoeByClient[[#This Row],[GEOID]],GeoNames[],2,FALSE)</f>
        <v>NAM</v>
      </c>
      <c r="F18"/>
    </row>
    <row r="19" spans="1:6" x14ac:dyDescent="0.15">
      <c r="A19" s="5" t="s">
        <v>152</v>
      </c>
      <c r="B19" s="5" t="s">
        <v>57</v>
      </c>
      <c r="C19" s="5" t="str">
        <f>RIGHT(GoeByClient[[#This Row],[CLID]],7)</f>
        <v>CL96680</v>
      </c>
      <c r="D19" s="5" t="str">
        <f>VLOOKUP(GoeByClient[[#This Row],[GEOID]],GeoNames[],2,FALSE)</f>
        <v>NAM</v>
      </c>
      <c r="F19"/>
    </row>
    <row r="20" spans="1:6" x14ac:dyDescent="0.15">
      <c r="A20" s="5" t="s">
        <v>153</v>
      </c>
      <c r="B20" s="5" t="s">
        <v>57</v>
      </c>
      <c r="C20" s="5" t="str">
        <f>RIGHT(GoeByClient[[#This Row],[CLID]],7)</f>
        <v>CL79204</v>
      </c>
      <c r="D20" s="5" t="str">
        <f>VLOOKUP(GoeByClient[[#This Row],[GEOID]],GeoNames[],2,FALSE)</f>
        <v>NAM</v>
      </c>
      <c r="F20"/>
    </row>
    <row r="21" spans="1:6" x14ac:dyDescent="0.15">
      <c r="A21" s="5" t="s">
        <v>154</v>
      </c>
      <c r="B21" s="5" t="s">
        <v>57</v>
      </c>
      <c r="C21" s="5" t="str">
        <f>RIGHT(GoeByClient[[#This Row],[CLID]],7)</f>
        <v>CL83029</v>
      </c>
      <c r="D21" s="5" t="str">
        <f>VLOOKUP(GoeByClient[[#This Row],[GEOID]],GeoNames[],2,FALSE)</f>
        <v>NAM</v>
      </c>
      <c r="F21"/>
    </row>
    <row r="22" spans="1:6" x14ac:dyDescent="0.15">
      <c r="A22" s="5" t="s">
        <v>155</v>
      </c>
      <c r="B22" s="5" t="s">
        <v>55</v>
      </c>
      <c r="C22" s="5" t="str">
        <f>RIGHT(GoeByClient[[#This Row],[CLID]],7)</f>
        <v>CL22675</v>
      </c>
      <c r="D22" s="5" t="str">
        <f>VLOOKUP(GoeByClient[[#This Row],[GEOID]],GeoNames[],2,FALSE)</f>
        <v>LATAM</v>
      </c>
      <c r="F22"/>
    </row>
    <row r="23" spans="1:6" x14ac:dyDescent="0.15">
      <c r="A23" s="5" t="s">
        <v>156</v>
      </c>
      <c r="B23" s="5" t="s">
        <v>56</v>
      </c>
      <c r="C23" s="5" t="str">
        <f>RIGHT(GoeByClient[[#This Row],[CLID]],7)</f>
        <v>CL83083</v>
      </c>
      <c r="D23" s="5" t="str">
        <f>VLOOKUP(GoeByClient[[#This Row],[GEOID]],GeoNames[],2,FALSE)</f>
        <v>APAC</v>
      </c>
      <c r="F23"/>
    </row>
    <row r="24" spans="1:6" x14ac:dyDescent="0.15">
      <c r="A24" s="5" t="s">
        <v>157</v>
      </c>
      <c r="B24" s="5" t="s">
        <v>55</v>
      </c>
      <c r="C24" s="5" t="str">
        <f>RIGHT(GoeByClient[[#This Row],[CLID]],7)</f>
        <v>CL36191</v>
      </c>
      <c r="D24" s="5" t="str">
        <f>VLOOKUP(GoeByClient[[#This Row],[GEOID]],GeoNames[],2,FALSE)</f>
        <v>LATAM</v>
      </c>
      <c r="F24"/>
    </row>
    <row r="25" spans="1:6" x14ac:dyDescent="0.15">
      <c r="A25" s="5" t="s">
        <v>158</v>
      </c>
      <c r="B25" s="5" t="s">
        <v>55</v>
      </c>
      <c r="C25" s="5" t="str">
        <f>RIGHT(GoeByClient[[#This Row],[CLID]],7)</f>
        <v>CL81431</v>
      </c>
      <c r="D25" s="5" t="str">
        <f>VLOOKUP(GoeByClient[[#This Row],[GEOID]],GeoNames[],2,FALSE)</f>
        <v>LATAM</v>
      </c>
      <c r="F25"/>
    </row>
    <row r="26" spans="1:6" x14ac:dyDescent="0.15">
      <c r="A26" s="5" t="s">
        <v>159</v>
      </c>
      <c r="B26" s="5" t="s">
        <v>56</v>
      </c>
      <c r="C26" s="5" t="str">
        <f>RIGHT(GoeByClient[[#This Row],[CLID]],7)</f>
        <v>CL96487</v>
      </c>
      <c r="D26" s="5" t="str">
        <f>VLOOKUP(GoeByClient[[#This Row],[GEOID]],GeoNames[],2,FALSE)</f>
        <v>APAC</v>
      </c>
      <c r="F26"/>
    </row>
    <row r="27" spans="1:6" x14ac:dyDescent="0.15">
      <c r="A27" s="5" t="s">
        <v>160</v>
      </c>
      <c r="B27" s="5" t="s">
        <v>57</v>
      </c>
      <c r="C27" s="5" t="str">
        <f>RIGHT(GoeByClient[[#This Row],[CLID]],7)</f>
        <v>CL52426</v>
      </c>
      <c r="D27" s="5" t="str">
        <f>VLOOKUP(GoeByClient[[#This Row],[GEOID]],GeoNames[],2,FALSE)</f>
        <v>NAM</v>
      </c>
      <c r="F27"/>
    </row>
    <row r="28" spans="1:6" x14ac:dyDescent="0.15">
      <c r="A28" s="5" t="s">
        <v>161</v>
      </c>
      <c r="B28" s="5" t="s">
        <v>57</v>
      </c>
      <c r="C28" s="5" t="str">
        <f>RIGHT(GoeByClient[[#This Row],[CLID]],7)</f>
        <v>CL64939</v>
      </c>
      <c r="D28" s="5" t="str">
        <f>VLOOKUP(GoeByClient[[#This Row],[GEOID]],GeoNames[],2,FALSE)</f>
        <v>NAM</v>
      </c>
      <c r="F28"/>
    </row>
    <row r="29" spans="1:6" x14ac:dyDescent="0.15">
      <c r="A29" s="5" t="s">
        <v>162</v>
      </c>
      <c r="B29" s="5" t="s">
        <v>57</v>
      </c>
      <c r="C29" s="5" t="str">
        <f>RIGHT(GoeByClient[[#This Row],[CLID]],7)</f>
        <v>CL50651</v>
      </c>
      <c r="D29" s="5" t="str">
        <f>VLOOKUP(GoeByClient[[#This Row],[GEOID]],GeoNames[],2,FALSE)</f>
        <v>NAM</v>
      </c>
      <c r="F29"/>
    </row>
    <row r="30" spans="1:6" x14ac:dyDescent="0.15">
      <c r="A30" s="5" t="s">
        <v>163</v>
      </c>
      <c r="B30" s="5" t="s">
        <v>57</v>
      </c>
      <c r="C30" s="5" t="str">
        <f>RIGHT(GoeByClient[[#This Row],[CLID]],7)</f>
        <v>CL13213</v>
      </c>
      <c r="D30" s="5" t="str">
        <f>VLOOKUP(GoeByClient[[#This Row],[GEOID]],GeoNames[],2,FALSE)</f>
        <v>NAM</v>
      </c>
      <c r="F30"/>
    </row>
    <row r="31" spans="1:6" x14ac:dyDescent="0.15">
      <c r="A31" s="5" t="s">
        <v>164</v>
      </c>
      <c r="B31" s="5" t="s">
        <v>54</v>
      </c>
      <c r="C31" s="5" t="str">
        <f>RIGHT(GoeByClient[[#This Row],[CLID]],7)</f>
        <v>CL90358</v>
      </c>
      <c r="D31" s="5" t="str">
        <f>VLOOKUP(GoeByClient[[#This Row],[GEOID]],GeoNames[],2,FALSE)</f>
        <v>EMEA</v>
      </c>
      <c r="F31"/>
    </row>
    <row r="32" spans="1:6" x14ac:dyDescent="0.15">
      <c r="A32" s="5" t="s">
        <v>165</v>
      </c>
      <c r="B32" s="5" t="s">
        <v>54</v>
      </c>
      <c r="C32" s="5" t="str">
        <f>RIGHT(GoeByClient[[#This Row],[CLID]],7)</f>
        <v>CL71409</v>
      </c>
      <c r="D32" s="5" t="str">
        <f>VLOOKUP(GoeByClient[[#This Row],[GEOID]],GeoNames[],2,FALSE)</f>
        <v>EMEA</v>
      </c>
      <c r="F32"/>
    </row>
    <row r="33" spans="1:6" x14ac:dyDescent="0.15">
      <c r="A33" s="5" t="s">
        <v>166</v>
      </c>
      <c r="B33" s="5" t="s">
        <v>56</v>
      </c>
      <c r="C33" s="5" t="str">
        <f>RIGHT(GoeByClient[[#This Row],[CLID]],7)</f>
        <v>CL24510</v>
      </c>
      <c r="D33" s="5" t="str">
        <f>VLOOKUP(GoeByClient[[#This Row],[GEOID]],GeoNames[],2,FALSE)</f>
        <v>APAC</v>
      </c>
      <c r="F33"/>
    </row>
    <row r="34" spans="1:6" x14ac:dyDescent="0.15">
      <c r="A34" s="5" t="s">
        <v>167</v>
      </c>
      <c r="B34" s="5" t="s">
        <v>56</v>
      </c>
      <c r="C34" s="5" t="str">
        <f>RIGHT(GoeByClient[[#This Row],[CLID]],7)</f>
        <v>CL95487</v>
      </c>
      <c r="D34" s="5" t="str">
        <f>VLOOKUP(GoeByClient[[#This Row],[GEOID]],GeoNames[],2,FALSE)</f>
        <v>APAC</v>
      </c>
      <c r="F34"/>
    </row>
    <row r="35" spans="1:6" x14ac:dyDescent="0.15">
      <c r="A35" s="5" t="s">
        <v>168</v>
      </c>
      <c r="B35" s="5" t="s">
        <v>55</v>
      </c>
      <c r="C35" s="5" t="str">
        <f>RIGHT(GoeByClient[[#This Row],[CLID]],7)</f>
        <v>CL23634</v>
      </c>
      <c r="D35" s="5" t="str">
        <f>VLOOKUP(GoeByClient[[#This Row],[GEOID]],GeoNames[],2,FALSE)</f>
        <v>LATAM</v>
      </c>
      <c r="F35"/>
    </row>
    <row r="36" spans="1:6" x14ac:dyDescent="0.15">
      <c r="A36" s="5" t="s">
        <v>169</v>
      </c>
      <c r="B36" s="5" t="s">
        <v>57</v>
      </c>
      <c r="C36" s="5" t="str">
        <f>RIGHT(GoeByClient[[#This Row],[CLID]],7)</f>
        <v>CL50297</v>
      </c>
      <c r="D36" s="5" t="str">
        <f>VLOOKUP(GoeByClient[[#This Row],[GEOID]],GeoNames[],2,FALSE)</f>
        <v>NAM</v>
      </c>
      <c r="F36"/>
    </row>
    <row r="37" spans="1:6" x14ac:dyDescent="0.15">
      <c r="A37" s="5" t="s">
        <v>170</v>
      </c>
      <c r="B37" s="5" t="s">
        <v>56</v>
      </c>
      <c r="C37" s="5" t="str">
        <f>RIGHT(GoeByClient[[#This Row],[CLID]],7)</f>
        <v>CL35993</v>
      </c>
      <c r="D37" s="5" t="str">
        <f>VLOOKUP(GoeByClient[[#This Row],[GEOID]],GeoNames[],2,FALSE)</f>
        <v>APAC</v>
      </c>
      <c r="F37"/>
    </row>
    <row r="38" spans="1:6" x14ac:dyDescent="0.15">
      <c r="A38" s="5" t="s">
        <v>171</v>
      </c>
      <c r="B38" s="5" t="s">
        <v>56</v>
      </c>
      <c r="C38" s="5" t="str">
        <f>RIGHT(GoeByClient[[#This Row],[CLID]],7)</f>
        <v>CL60563</v>
      </c>
      <c r="D38" s="5" t="str">
        <f>VLOOKUP(GoeByClient[[#This Row],[GEOID]],GeoNames[],2,FALSE)</f>
        <v>APAC</v>
      </c>
      <c r="F38"/>
    </row>
    <row r="39" spans="1:6" x14ac:dyDescent="0.15">
      <c r="A39" s="5" t="s">
        <v>172</v>
      </c>
      <c r="B39" s="5" t="s">
        <v>55</v>
      </c>
      <c r="C39" s="5" t="str">
        <f>RIGHT(GoeByClient[[#This Row],[CLID]],7)</f>
        <v>CL11420</v>
      </c>
      <c r="D39" s="5" t="str">
        <f>VLOOKUP(GoeByClient[[#This Row],[GEOID]],GeoNames[],2,FALSE)</f>
        <v>LATAM</v>
      </c>
      <c r="F39"/>
    </row>
    <row r="40" spans="1:6" x14ac:dyDescent="0.15">
      <c r="A40" s="5" t="s">
        <v>173</v>
      </c>
      <c r="B40" s="5" t="s">
        <v>54</v>
      </c>
      <c r="C40" s="5" t="str">
        <f>RIGHT(GoeByClient[[#This Row],[CLID]],7)</f>
        <v>CL13257</v>
      </c>
      <c r="D40" s="5" t="str">
        <f>VLOOKUP(GoeByClient[[#This Row],[GEOID]],GeoNames[],2,FALSE)</f>
        <v>EMEA</v>
      </c>
      <c r="F40"/>
    </row>
    <row r="41" spans="1:6" x14ac:dyDescent="0.15">
      <c r="A41" s="5" t="s">
        <v>174</v>
      </c>
      <c r="B41" s="5" t="s">
        <v>57</v>
      </c>
      <c r="C41" s="5" t="str">
        <f>RIGHT(GoeByClient[[#This Row],[CLID]],7)</f>
        <v>CL94846</v>
      </c>
      <c r="D41" s="5" t="str">
        <f>VLOOKUP(GoeByClient[[#This Row],[GEOID]],GeoNames[],2,FALSE)</f>
        <v>NAM</v>
      </c>
      <c r="F41"/>
    </row>
    <row r="42" spans="1:6" x14ac:dyDescent="0.15">
      <c r="A42" s="5" t="s">
        <v>175</v>
      </c>
      <c r="B42" s="5" t="s">
        <v>54</v>
      </c>
      <c r="C42" s="5" t="str">
        <f>RIGHT(GoeByClient[[#This Row],[CLID]],7)</f>
        <v>CL87149</v>
      </c>
      <c r="D42" s="5" t="str">
        <f>VLOOKUP(GoeByClient[[#This Row],[GEOID]],GeoNames[],2,FALSE)</f>
        <v>EMEA</v>
      </c>
      <c r="F42"/>
    </row>
    <row r="43" spans="1:6" x14ac:dyDescent="0.15">
      <c r="A43" s="5" t="s">
        <v>176</v>
      </c>
      <c r="B43" s="5" t="s">
        <v>55</v>
      </c>
      <c r="C43" s="5" t="str">
        <f>RIGHT(GoeByClient[[#This Row],[CLID]],7)</f>
        <v>CL49900</v>
      </c>
      <c r="D43" s="5" t="str">
        <f>VLOOKUP(GoeByClient[[#This Row],[GEOID]],GeoNames[],2,FALSE)</f>
        <v>LATAM</v>
      </c>
      <c r="F43"/>
    </row>
    <row r="44" spans="1:6" x14ac:dyDescent="0.15">
      <c r="A44" s="5" t="s">
        <v>177</v>
      </c>
      <c r="B44" s="5" t="s">
        <v>54</v>
      </c>
      <c r="C44" s="5" t="str">
        <f>RIGHT(GoeByClient[[#This Row],[CLID]],7)</f>
        <v>CL29380</v>
      </c>
      <c r="D44" s="5" t="str">
        <f>VLOOKUP(GoeByClient[[#This Row],[GEOID]],GeoNames[],2,FALSE)</f>
        <v>EMEA</v>
      </c>
      <c r="F44"/>
    </row>
    <row r="45" spans="1:6" x14ac:dyDescent="0.15">
      <c r="A45" s="5" t="s">
        <v>178</v>
      </c>
      <c r="B45" s="5" t="s">
        <v>55</v>
      </c>
      <c r="C45" s="5" t="str">
        <f>RIGHT(GoeByClient[[#This Row],[CLID]],7)</f>
        <v>CL37879</v>
      </c>
      <c r="D45" s="5" t="str">
        <f>VLOOKUP(GoeByClient[[#This Row],[GEOID]],GeoNames[],2,FALSE)</f>
        <v>LATAM</v>
      </c>
      <c r="F45"/>
    </row>
    <row r="46" spans="1:6" x14ac:dyDescent="0.15">
      <c r="A46" s="5" t="s">
        <v>179</v>
      </c>
      <c r="B46" s="5" t="s">
        <v>56</v>
      </c>
      <c r="C46" s="5" t="str">
        <f>RIGHT(GoeByClient[[#This Row],[CLID]],7)</f>
        <v>CL55399</v>
      </c>
      <c r="D46" s="5" t="str">
        <f>VLOOKUP(GoeByClient[[#This Row],[GEOID]],GeoNames[],2,FALSE)</f>
        <v>APAC</v>
      </c>
      <c r="F46"/>
    </row>
    <row r="47" spans="1:6" x14ac:dyDescent="0.15">
      <c r="A47" s="5" t="s">
        <v>180</v>
      </c>
      <c r="B47" s="5" t="s">
        <v>56</v>
      </c>
      <c r="C47" s="5" t="str">
        <f>RIGHT(GoeByClient[[#This Row],[CLID]],7)</f>
        <v>CL44634</v>
      </c>
      <c r="D47" s="5" t="str">
        <f>VLOOKUP(GoeByClient[[#This Row],[GEOID]],GeoNames[],2,FALSE)</f>
        <v>APAC</v>
      </c>
      <c r="F47"/>
    </row>
    <row r="48" spans="1:6" x14ac:dyDescent="0.15">
      <c r="A48" s="5" t="s">
        <v>181</v>
      </c>
      <c r="B48" s="5" t="s">
        <v>55</v>
      </c>
      <c r="C48" s="5" t="str">
        <f>RIGHT(GoeByClient[[#This Row],[CLID]],7)</f>
        <v>CL67438</v>
      </c>
      <c r="D48" s="5" t="str">
        <f>VLOOKUP(GoeByClient[[#This Row],[GEOID]],GeoNames[],2,FALSE)</f>
        <v>LATAM</v>
      </c>
      <c r="F48"/>
    </row>
    <row r="49" spans="1:6" x14ac:dyDescent="0.15">
      <c r="A49" s="5" t="s">
        <v>182</v>
      </c>
      <c r="B49" s="5" t="s">
        <v>56</v>
      </c>
      <c r="C49" s="5" t="str">
        <f>RIGHT(GoeByClient[[#This Row],[CLID]],7)</f>
        <v>CL79103</v>
      </c>
      <c r="D49" s="5" t="str">
        <f>VLOOKUP(GoeByClient[[#This Row],[GEOID]],GeoNames[],2,FALSE)</f>
        <v>APAC</v>
      </c>
      <c r="F49"/>
    </row>
    <row r="50" spans="1:6" x14ac:dyDescent="0.15">
      <c r="A50" s="5" t="s">
        <v>183</v>
      </c>
      <c r="B50" s="5" t="s">
        <v>56</v>
      </c>
      <c r="C50" s="5" t="str">
        <f>RIGHT(GoeByClient[[#This Row],[CLID]],7)</f>
        <v>CL99768</v>
      </c>
      <c r="D50" s="5" t="str">
        <f>VLOOKUP(GoeByClient[[#This Row],[GEOID]],GeoNames[],2,FALSE)</f>
        <v>APAC</v>
      </c>
      <c r="F50"/>
    </row>
    <row r="51" spans="1:6" x14ac:dyDescent="0.15">
      <c r="A51" s="5" t="s">
        <v>184</v>
      </c>
      <c r="B51" s="5" t="s">
        <v>55</v>
      </c>
      <c r="C51" s="5" t="str">
        <f>RIGHT(GoeByClient[[#This Row],[CLID]],7)</f>
        <v>CL28683</v>
      </c>
      <c r="D51" s="5" t="str">
        <f>VLOOKUP(GoeByClient[[#This Row],[GEOID]],GeoNames[],2,FALSE)</f>
        <v>LATAM</v>
      </c>
      <c r="F51"/>
    </row>
    <row r="52" spans="1:6" x14ac:dyDescent="0.15">
      <c r="A52" s="5" t="s">
        <v>185</v>
      </c>
      <c r="B52" s="5" t="s">
        <v>56</v>
      </c>
      <c r="C52" s="5" t="str">
        <f>RIGHT(GoeByClient[[#This Row],[CLID]],7)</f>
        <v>CL99496</v>
      </c>
      <c r="D52" s="5" t="str">
        <f>VLOOKUP(GoeByClient[[#This Row],[GEOID]],GeoNames[],2,FALSE)</f>
        <v>APAC</v>
      </c>
      <c r="F52"/>
    </row>
    <row r="53" spans="1:6" x14ac:dyDescent="0.15">
      <c r="A53" s="5" t="s">
        <v>186</v>
      </c>
      <c r="B53" s="5" t="s">
        <v>54</v>
      </c>
      <c r="C53" s="5" t="str">
        <f>RIGHT(GoeByClient[[#This Row],[CLID]],7)</f>
        <v>CL92654</v>
      </c>
      <c r="D53" s="5" t="str">
        <f>VLOOKUP(GoeByClient[[#This Row],[GEOID]],GeoNames[],2,FALSE)</f>
        <v>EMEA</v>
      </c>
      <c r="F53"/>
    </row>
    <row r="54" spans="1:6" x14ac:dyDescent="0.15">
      <c r="A54" s="5" t="s">
        <v>187</v>
      </c>
      <c r="B54" s="5" t="s">
        <v>56</v>
      </c>
      <c r="C54" s="5" t="str">
        <f>RIGHT(GoeByClient[[#This Row],[CLID]],7)</f>
        <v>CL82440</v>
      </c>
      <c r="D54" s="5" t="str">
        <f>VLOOKUP(GoeByClient[[#This Row],[GEOID]],GeoNames[],2,FALSE)</f>
        <v>APAC</v>
      </c>
      <c r="F54"/>
    </row>
  </sheetData>
  <phoneticPr fontId="7" type="noConversion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0A51-9295-4741-9341-DCA607F266B9}">
  <dimension ref="A1:C54"/>
  <sheetViews>
    <sheetView workbookViewId="0"/>
  </sheetViews>
  <sheetFormatPr baseColWidth="10" defaultColWidth="8.83203125" defaultRowHeight="13" x14ac:dyDescent="0.15"/>
  <cols>
    <col min="3" max="3" width="8" customWidth="1"/>
  </cols>
  <sheetData>
    <row r="1" spans="1:3" ht="14" x14ac:dyDescent="0.15">
      <c r="A1" t="s">
        <v>0</v>
      </c>
      <c r="B1" t="s">
        <v>134</v>
      </c>
    </row>
    <row r="2" spans="1:3" ht="28" x14ac:dyDescent="0.15">
      <c r="A2" t="s">
        <v>135</v>
      </c>
      <c r="B2" t="s">
        <v>57</v>
      </c>
      <c r="C2" s="2"/>
    </row>
    <row r="3" spans="1:3" ht="28" x14ac:dyDescent="0.15">
      <c r="A3" t="s">
        <v>136</v>
      </c>
      <c r="B3" t="s">
        <v>57</v>
      </c>
    </row>
    <row r="4" spans="1:3" ht="28" x14ac:dyDescent="0.15">
      <c r="A4" t="s">
        <v>137</v>
      </c>
      <c r="B4" t="s">
        <v>54</v>
      </c>
    </row>
    <row r="5" spans="1:3" ht="28" x14ac:dyDescent="0.15">
      <c r="A5" t="s">
        <v>138</v>
      </c>
      <c r="B5" t="s">
        <v>57</v>
      </c>
    </row>
    <row r="6" spans="1:3" ht="28" x14ac:dyDescent="0.15">
      <c r="A6" t="s">
        <v>139</v>
      </c>
      <c r="B6" t="s">
        <v>54</v>
      </c>
    </row>
    <row r="7" spans="1:3" ht="28" x14ac:dyDescent="0.15">
      <c r="A7" t="s">
        <v>140</v>
      </c>
      <c r="B7" t="s">
        <v>57</v>
      </c>
    </row>
    <row r="8" spans="1:3" ht="28" x14ac:dyDescent="0.15">
      <c r="A8" t="s">
        <v>141</v>
      </c>
      <c r="B8" t="s">
        <v>57</v>
      </c>
    </row>
    <row r="9" spans="1:3" ht="28" x14ac:dyDescent="0.15">
      <c r="A9" t="s">
        <v>142</v>
      </c>
      <c r="B9" t="s">
        <v>57</v>
      </c>
    </row>
    <row r="10" spans="1:3" ht="28" x14ac:dyDescent="0.15">
      <c r="A10" t="s">
        <v>143</v>
      </c>
      <c r="B10" t="s">
        <v>56</v>
      </c>
    </row>
    <row r="11" spans="1:3" ht="28" x14ac:dyDescent="0.15">
      <c r="A11" t="s">
        <v>144</v>
      </c>
      <c r="B11" t="s">
        <v>55</v>
      </c>
    </row>
    <row r="12" spans="1:3" ht="28" x14ac:dyDescent="0.15">
      <c r="A12" t="s">
        <v>145</v>
      </c>
      <c r="B12" t="s">
        <v>57</v>
      </c>
    </row>
    <row r="13" spans="1:3" ht="28" x14ac:dyDescent="0.15">
      <c r="A13" t="s">
        <v>146</v>
      </c>
      <c r="B13" t="s">
        <v>56</v>
      </c>
    </row>
    <row r="14" spans="1:3" ht="28" x14ac:dyDescent="0.15">
      <c r="A14" t="s">
        <v>147</v>
      </c>
      <c r="B14" t="s">
        <v>57</v>
      </c>
    </row>
    <row r="15" spans="1:3" ht="28" x14ac:dyDescent="0.15">
      <c r="A15" t="s">
        <v>148</v>
      </c>
      <c r="B15" t="s">
        <v>55</v>
      </c>
    </row>
    <row r="16" spans="1:3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Pivot</vt:lpstr>
      <vt:lpstr>Volume_Data</vt:lpstr>
      <vt:lpstr>EXT0070122021 copy</vt:lpstr>
      <vt:lpstr>Geo_Data</vt:lpstr>
      <vt:lpstr>Sheet3 copy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Annie Dhawan</cp:lastModifiedBy>
  <cp:lastPrinted>2022-08-04T14:08:07Z</cp:lastPrinted>
  <dcterms:created xsi:type="dcterms:W3CDTF">2009-09-15T21:43:27Z</dcterms:created>
  <dcterms:modified xsi:type="dcterms:W3CDTF">2022-08-08T17:10:12Z</dcterms:modified>
</cp:coreProperties>
</file>