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21">
      <text>
        <t xml:space="preserve">Need to have a % error for all previous sprints</t>
      </text>
    </comment>
  </commentList>
</comments>
</file>

<file path=xl/sharedStrings.xml><?xml version="1.0" encoding="utf-8"?>
<sst xmlns="http://schemas.openxmlformats.org/spreadsheetml/2006/main" count="29" uniqueCount="14">
  <si>
    <t>Predicted</t>
  </si>
  <si>
    <t>Actual</t>
  </si>
  <si>
    <t>Burndown Hours Actual</t>
  </si>
  <si>
    <t>Sebastian</t>
  </si>
  <si>
    <t>Rami</t>
  </si>
  <si>
    <t>Dante</t>
  </si>
  <si>
    <t>Angel</t>
  </si>
  <si>
    <t>Emily</t>
  </si>
  <si>
    <t>Jacob</t>
  </si>
  <si>
    <t>All</t>
  </si>
  <si>
    <t>Total</t>
  </si>
  <si>
    <t>% Error</t>
  </si>
  <si>
    <t>Sprint</t>
  </si>
  <si>
    <t xml:space="preserve">Team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</si>
</sst>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3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4" xfId="0" applyAlignment="1" applyFont="1" applyNumberForma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3" fontId="1" numFmtId="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readingOrder="0" vertical="bottom"/>
    </xf>
    <xf borderId="0" fillId="3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10" xfId="0" applyAlignment="1" applyFont="1" applyNumberFormat="1">
      <alignment horizontal="right" vertical="bottom"/>
    </xf>
    <xf borderId="0" fillId="4" fontId="1" numFmtId="9" xfId="0" applyAlignment="1" applyFont="1" applyNumberFormat="1">
      <alignment horizontal="right" vertical="bottom"/>
    </xf>
    <xf borderId="0" fillId="4" fontId="1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Angel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Sheet1!$E$3:$E$16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Sheet1!$U$3:$U$15</c:f>
              <c:numCache/>
            </c:numRef>
          </c:val>
          <c:smooth val="0"/>
        </c:ser>
        <c:axId val="316015885"/>
        <c:axId val="399030753"/>
      </c:lineChart>
      <c:catAx>
        <c:axId val="316015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030753"/>
      </c:catAx>
      <c:valAx>
        <c:axId val="399030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0158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Jacob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Sheet1!$G$3:$G$16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Sheet1!$W$3:$W$15</c:f>
              <c:numCache/>
            </c:numRef>
          </c:val>
          <c:smooth val="0"/>
        </c:ser>
        <c:axId val="490152691"/>
        <c:axId val="1853755969"/>
      </c:lineChart>
      <c:catAx>
        <c:axId val="490152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755969"/>
      </c:catAx>
      <c:valAx>
        <c:axId val="1853755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0152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Rami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>
        <c:manualLayout>
          <c:xMode val="edge"/>
          <c:yMode val="edge"/>
          <c:x val="0.12749999999999995"/>
          <c:y val="0.15341419586702607"/>
          <c:w val="0.6497462962962963"/>
          <c:h val="0.6655838232364002"/>
        </c:manualLayout>
      </c:layout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Sheet1!$A$3:$A$16</c:f>
            </c:strRef>
          </c:cat>
          <c:val>
            <c:numRef>
              <c:f>Sheet1!$C$3:$C$16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Sheet1!$A$3:$A$16</c:f>
            </c:strRef>
          </c:cat>
          <c:val>
            <c:numRef>
              <c:f>Sheet1!$S$3:$S$16</c:f>
              <c:numCache/>
            </c:numRef>
          </c:val>
          <c:smooth val="0"/>
        </c:ser>
        <c:axId val="1912515552"/>
        <c:axId val="1073581820"/>
      </c:lineChart>
      <c:catAx>
        <c:axId val="191251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3581820"/>
      </c:catAx>
      <c:valAx>
        <c:axId val="1073581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5155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Sebastian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Sheet1!$B$3:$B$15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Sheet1!$R$3:$R$15</c:f>
              <c:numCache/>
            </c:numRef>
          </c:val>
          <c:smooth val="0"/>
        </c:ser>
        <c:axId val="564332736"/>
        <c:axId val="1843437815"/>
      </c:lineChart>
      <c:catAx>
        <c:axId val="56433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437815"/>
      </c:catAx>
      <c:valAx>
        <c:axId val="1843437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332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Emily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Sheet1!$F$3:$F$14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Sheet1!$A$3:$A$15</c:f>
              <c:numCache/>
            </c:numRef>
          </c:val>
          <c:smooth val="0"/>
        </c:ser>
        <c:axId val="871582047"/>
        <c:axId val="1521913580"/>
      </c:lineChart>
      <c:catAx>
        <c:axId val="871582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1913580"/>
      </c:catAx>
      <c:valAx>
        <c:axId val="1521913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1582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Dante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Sheet1!$D$3:$D$15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Sheet1!$T$3:$T$15</c:f>
              <c:numCache/>
            </c:numRef>
          </c:val>
          <c:smooth val="0"/>
        </c:ser>
        <c:axId val="2111781109"/>
        <c:axId val="1685978501"/>
      </c:lineChart>
      <c:catAx>
        <c:axId val="2111781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5978501"/>
      </c:catAx>
      <c:valAx>
        <c:axId val="1685978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17811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ALL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Sheet1!$H$3:$H$15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Sheet1!$X$3:$X$15</c:f>
              <c:numCache/>
            </c:numRef>
          </c:val>
          <c:smooth val="0"/>
        </c:ser>
        <c:axId val="1867911534"/>
        <c:axId val="1017623588"/>
      </c:lineChart>
      <c:catAx>
        <c:axId val="1867911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623588"/>
      </c:catAx>
      <c:valAx>
        <c:axId val="1017623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911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Error %</a:t>
            </a:r>
          </a:p>
        </c:rich>
      </c:tx>
      <c:overlay val="0"/>
    </c:title>
    <c:plotArea>
      <c:layout>
        <c:manualLayout>
          <c:xMode val="edge"/>
          <c:yMode val="edge"/>
          <c:x val="0.21322222222222226"/>
          <c:y val="0.17652329749103943"/>
          <c:w val="0.4523333333333333"/>
          <c:h val="0.6014336917562725"/>
        </c:manualLayout>
      </c:layout>
      <c:lineChart>
        <c:varyColors val="0"/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Sheet1!$Y$22:$Y$27</c:f>
            </c:strRef>
          </c:cat>
          <c:val>
            <c:numRef>
              <c:f>Sheet1!$Z$22:$Z$27</c:f>
              <c:numCache/>
            </c:numRef>
          </c:val>
          <c:smooth val="1"/>
        </c:ser>
        <c:axId val="1937010027"/>
        <c:axId val="1232087307"/>
      </c:lineChart>
      <c:catAx>
        <c:axId val="1937010027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087307"/>
      </c:catAx>
      <c:valAx>
        <c:axId val="1232087307"/>
        <c:scaling>
          <c:orientation val="minMax"/>
          <c:max val="-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010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381000</xdr:colOff>
      <xdr:row>20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762000</xdr:colOff>
      <xdr:row>20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381000</xdr:colOff>
      <xdr:row>41</xdr:row>
      <xdr:rowOff>19050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762000</xdr:colOff>
      <xdr:row>41</xdr:row>
      <xdr:rowOff>19050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685800</xdr:colOff>
      <xdr:row>41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19</xdr:col>
      <xdr:colOff>266700</xdr:colOff>
      <xdr:row>26</xdr:row>
      <xdr:rowOff>9525</xdr:rowOff>
    </xdr:from>
    <xdr:ext cx="4286250" cy="2657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3"/>
      <c r="K1" s="3"/>
      <c r="L1" s="3"/>
      <c r="M1" s="3"/>
      <c r="N1" s="3"/>
      <c r="O1" s="3"/>
      <c r="P1" s="4"/>
      <c r="Q1" s="5" t="s">
        <v>2</v>
      </c>
      <c r="R1" s="3"/>
      <c r="S1" s="3"/>
      <c r="T1" s="3"/>
      <c r="U1" s="3"/>
      <c r="V1" s="3"/>
      <c r="W1" s="3"/>
      <c r="X1" s="3"/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3"/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/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</row>
    <row r="3">
      <c r="A3" s="6">
        <v>44588.0</v>
      </c>
      <c r="B3" s="7">
        <v>36.0</v>
      </c>
      <c r="C3" s="7">
        <v>30.0</v>
      </c>
      <c r="D3" s="7">
        <v>12.0</v>
      </c>
      <c r="E3" s="7">
        <v>21.0</v>
      </c>
      <c r="F3" s="7">
        <v>21.0</v>
      </c>
      <c r="G3" s="7">
        <v>26.0</v>
      </c>
      <c r="H3" s="8">
        <f t="shared" ref="H3:H16" si="3">SUM(B3:G3)</f>
        <v>146</v>
      </c>
      <c r="I3" s="6">
        <v>44588.0</v>
      </c>
      <c r="J3" s="9">
        <v>5.0</v>
      </c>
      <c r="K3" s="9">
        <v>3.0</v>
      </c>
      <c r="L3" s="9">
        <v>3.0</v>
      </c>
      <c r="M3" s="9">
        <v>3.0</v>
      </c>
      <c r="N3" s="9">
        <v>2.0</v>
      </c>
      <c r="O3" s="9">
        <v>4.0</v>
      </c>
      <c r="P3" s="10">
        <f t="shared" ref="P3:P16" si="4">SUM(J3:O3)</f>
        <v>20</v>
      </c>
      <c r="Q3" s="6">
        <f t="shared" ref="Q3:Q15" si="5">(I3)</f>
        <v>44588</v>
      </c>
      <c r="R3" s="11">
        <f t="shared" ref="R3:W3" si="1">(B16)</f>
        <v>36</v>
      </c>
      <c r="S3" s="11">
        <f t="shared" si="1"/>
        <v>30</v>
      </c>
      <c r="T3" s="11">
        <f t="shared" si="1"/>
        <v>12</v>
      </c>
      <c r="U3" s="11">
        <f t="shared" si="1"/>
        <v>21</v>
      </c>
      <c r="V3" s="11">
        <f t="shared" si="1"/>
        <v>21</v>
      </c>
      <c r="W3" s="11">
        <f t="shared" si="1"/>
        <v>26</v>
      </c>
      <c r="X3" s="11">
        <f>SUM(B16:G16)</f>
        <v>146</v>
      </c>
    </row>
    <row r="4">
      <c r="A4" s="6">
        <v>44589.0</v>
      </c>
      <c r="B4" s="12">
        <f t="shared" ref="B4:B13" si="7">round(SUM(B3-(36/11)),1)</f>
        <v>32.7</v>
      </c>
      <c r="C4" s="12">
        <f t="shared" ref="C4:C13" si="8">round(SUM(C3-(30/11)),1)</f>
        <v>27.3</v>
      </c>
      <c r="D4" s="12">
        <f t="shared" ref="D4:D13" si="9">round(SUM(D3-(12/11)),1)</f>
        <v>10.9</v>
      </c>
      <c r="E4" s="12">
        <f t="shared" ref="E4:F4" si="2">round(SUM(E3-(21/11)),1)</f>
        <v>19.1</v>
      </c>
      <c r="F4" s="12">
        <f t="shared" si="2"/>
        <v>19.1</v>
      </c>
      <c r="G4" s="12">
        <f t="shared" ref="G4:G13" si="11">round(SUM(G3-(26/11)),1)</f>
        <v>23.6</v>
      </c>
      <c r="H4" s="8">
        <f t="shared" si="3"/>
        <v>132.7</v>
      </c>
      <c r="I4" s="6">
        <v>44589.0</v>
      </c>
      <c r="J4" s="9">
        <v>0.0</v>
      </c>
      <c r="K4" s="9">
        <v>2.0</v>
      </c>
      <c r="L4" s="9">
        <v>2.0</v>
      </c>
      <c r="M4" s="9">
        <v>2.0</v>
      </c>
      <c r="N4" s="9">
        <v>4.0</v>
      </c>
      <c r="O4" s="9">
        <v>3.0</v>
      </c>
      <c r="P4" s="10">
        <f t="shared" si="4"/>
        <v>13</v>
      </c>
      <c r="Q4" s="6">
        <f t="shared" si="5"/>
        <v>44589</v>
      </c>
      <c r="R4" s="11">
        <f>(R3-J4-J3)</f>
        <v>31</v>
      </c>
      <c r="S4" s="11">
        <f>(S3-K3-K4)</f>
        <v>25</v>
      </c>
      <c r="T4" s="11">
        <f t="shared" ref="T4:W4" si="6">(T3-L4-L3)</f>
        <v>7</v>
      </c>
      <c r="U4" s="11">
        <f t="shared" si="6"/>
        <v>16</v>
      </c>
      <c r="V4" s="11">
        <f t="shared" si="6"/>
        <v>15</v>
      </c>
      <c r="W4" s="11">
        <f t="shared" si="6"/>
        <v>19</v>
      </c>
      <c r="X4" s="10">
        <f>X3- (SUM(J4:O4)+(P3))</f>
        <v>113</v>
      </c>
    </row>
    <row r="5">
      <c r="A5" s="6">
        <v>44590.0</v>
      </c>
      <c r="B5" s="12">
        <f t="shared" si="7"/>
        <v>29.4</v>
      </c>
      <c r="C5" s="12">
        <f t="shared" si="8"/>
        <v>24.6</v>
      </c>
      <c r="D5" s="12">
        <f t="shared" si="9"/>
        <v>9.8</v>
      </c>
      <c r="E5" s="12">
        <f t="shared" ref="E5:F5" si="10">round(SUM(E4-(21/11)),1)</f>
        <v>17.2</v>
      </c>
      <c r="F5" s="12">
        <f t="shared" si="10"/>
        <v>17.2</v>
      </c>
      <c r="G5" s="12">
        <f t="shared" si="11"/>
        <v>21.2</v>
      </c>
      <c r="H5" s="8">
        <f t="shared" si="3"/>
        <v>119.4</v>
      </c>
      <c r="I5" s="6">
        <v>44590.0</v>
      </c>
      <c r="J5" s="9">
        <v>3.0</v>
      </c>
      <c r="K5" s="9">
        <v>2.0</v>
      </c>
      <c r="L5" s="9">
        <v>1.0</v>
      </c>
      <c r="M5" s="9">
        <v>1.0</v>
      </c>
      <c r="N5" s="9">
        <v>3.5</v>
      </c>
      <c r="O5" s="9">
        <v>0.0</v>
      </c>
      <c r="P5" s="10">
        <f t="shared" si="4"/>
        <v>10.5</v>
      </c>
      <c r="Q5" s="6">
        <f t="shared" si="5"/>
        <v>44590</v>
      </c>
      <c r="R5" s="11">
        <f t="shared" ref="R5:W5" si="12">(R4-J5)</f>
        <v>28</v>
      </c>
      <c r="S5" s="11">
        <f t="shared" si="12"/>
        <v>23</v>
      </c>
      <c r="T5" s="11">
        <f t="shared" si="12"/>
        <v>6</v>
      </c>
      <c r="U5" s="11">
        <f t="shared" si="12"/>
        <v>15</v>
      </c>
      <c r="V5" s="11">
        <f t="shared" si="12"/>
        <v>11.5</v>
      </c>
      <c r="W5" s="11">
        <f t="shared" si="12"/>
        <v>19</v>
      </c>
      <c r="X5" s="10">
        <f t="shared" ref="X5:X15" si="15">X4- SUM(J5:O5)</f>
        <v>102.5</v>
      </c>
    </row>
    <row r="6">
      <c r="A6" s="6">
        <v>44591.0</v>
      </c>
      <c r="B6" s="12">
        <f t="shared" si="7"/>
        <v>26.1</v>
      </c>
      <c r="C6" s="12">
        <f t="shared" si="8"/>
        <v>21.9</v>
      </c>
      <c r="D6" s="12">
        <f t="shared" si="9"/>
        <v>8.7</v>
      </c>
      <c r="E6" s="12">
        <f t="shared" ref="E6:F6" si="13">round(SUM(E5-(21/11)),1)</f>
        <v>15.3</v>
      </c>
      <c r="F6" s="12">
        <f t="shared" si="13"/>
        <v>15.3</v>
      </c>
      <c r="G6" s="12">
        <f t="shared" si="11"/>
        <v>18.8</v>
      </c>
      <c r="H6" s="8">
        <f t="shared" si="3"/>
        <v>106.1</v>
      </c>
      <c r="I6" s="6">
        <v>44591.0</v>
      </c>
      <c r="J6" s="9">
        <v>4.0</v>
      </c>
      <c r="K6" s="9">
        <v>2.0</v>
      </c>
      <c r="L6" s="11">
        <v>0.0</v>
      </c>
      <c r="M6" s="9">
        <v>0.0</v>
      </c>
      <c r="N6" s="9">
        <v>2.0</v>
      </c>
      <c r="O6" s="9">
        <v>1.0</v>
      </c>
      <c r="P6" s="10">
        <f t="shared" si="4"/>
        <v>9</v>
      </c>
      <c r="Q6" s="6">
        <f t="shared" si="5"/>
        <v>44591</v>
      </c>
      <c r="R6" s="11">
        <f t="shared" ref="R6:W6" si="14">(R5-J6)</f>
        <v>24</v>
      </c>
      <c r="S6" s="11">
        <f t="shared" si="14"/>
        <v>21</v>
      </c>
      <c r="T6" s="11">
        <f t="shared" si="14"/>
        <v>6</v>
      </c>
      <c r="U6" s="11">
        <f t="shared" si="14"/>
        <v>15</v>
      </c>
      <c r="V6" s="11">
        <f t="shared" si="14"/>
        <v>9.5</v>
      </c>
      <c r="W6" s="11">
        <f t="shared" si="14"/>
        <v>18</v>
      </c>
      <c r="X6" s="10">
        <f t="shared" si="15"/>
        <v>93.5</v>
      </c>
    </row>
    <row r="7">
      <c r="A7" s="6">
        <v>44592.0</v>
      </c>
      <c r="B7" s="12">
        <f t="shared" si="7"/>
        <v>22.8</v>
      </c>
      <c r="C7" s="12">
        <f t="shared" si="8"/>
        <v>19.2</v>
      </c>
      <c r="D7" s="12">
        <f t="shared" si="9"/>
        <v>7.6</v>
      </c>
      <c r="E7" s="12">
        <f t="shared" ref="E7:F7" si="16">round(SUM(E6-(21/11)),1)</f>
        <v>13.4</v>
      </c>
      <c r="F7" s="12">
        <f t="shared" si="16"/>
        <v>13.4</v>
      </c>
      <c r="G7" s="12">
        <f t="shared" si="11"/>
        <v>16.4</v>
      </c>
      <c r="H7" s="8">
        <f t="shared" si="3"/>
        <v>92.8</v>
      </c>
      <c r="I7" s="6">
        <v>44592.0</v>
      </c>
      <c r="J7" s="9">
        <v>2.0</v>
      </c>
      <c r="K7" s="11">
        <v>0.0</v>
      </c>
      <c r="L7" s="11">
        <v>0.0</v>
      </c>
      <c r="M7" s="9">
        <v>3.0</v>
      </c>
      <c r="N7" s="9">
        <v>1.0</v>
      </c>
      <c r="O7" s="9">
        <v>2.0</v>
      </c>
      <c r="P7" s="10">
        <f t="shared" si="4"/>
        <v>8</v>
      </c>
      <c r="Q7" s="6">
        <f t="shared" si="5"/>
        <v>44592</v>
      </c>
      <c r="R7" s="11">
        <f t="shared" ref="R7:W7" si="17">(R6-J7)</f>
        <v>22</v>
      </c>
      <c r="S7" s="11">
        <f t="shared" si="17"/>
        <v>21</v>
      </c>
      <c r="T7" s="11">
        <f t="shared" si="17"/>
        <v>6</v>
      </c>
      <c r="U7" s="11">
        <f t="shared" si="17"/>
        <v>12</v>
      </c>
      <c r="V7" s="11">
        <f t="shared" si="17"/>
        <v>8.5</v>
      </c>
      <c r="W7" s="11">
        <f t="shared" si="17"/>
        <v>16</v>
      </c>
      <c r="X7" s="10">
        <f t="shared" si="15"/>
        <v>85.5</v>
      </c>
    </row>
    <row r="8">
      <c r="A8" s="6">
        <v>44593.0</v>
      </c>
      <c r="B8" s="12">
        <f t="shared" si="7"/>
        <v>19.5</v>
      </c>
      <c r="C8" s="12">
        <f t="shared" si="8"/>
        <v>16.5</v>
      </c>
      <c r="D8" s="12">
        <f t="shared" si="9"/>
        <v>6.5</v>
      </c>
      <c r="E8" s="12">
        <f t="shared" ref="E8:F8" si="18">round(SUM(E7-(21/11)),1)</f>
        <v>11.5</v>
      </c>
      <c r="F8" s="12">
        <f t="shared" si="18"/>
        <v>11.5</v>
      </c>
      <c r="G8" s="12">
        <f t="shared" si="11"/>
        <v>14</v>
      </c>
      <c r="H8" s="8">
        <f t="shared" si="3"/>
        <v>79.5</v>
      </c>
      <c r="I8" s="6">
        <v>44593.0</v>
      </c>
      <c r="J8" s="9">
        <v>2.0</v>
      </c>
      <c r="K8" s="9">
        <v>4.0</v>
      </c>
      <c r="L8" s="11">
        <v>0.0</v>
      </c>
      <c r="M8" s="9">
        <v>2.0</v>
      </c>
      <c r="N8" s="9">
        <v>6.0</v>
      </c>
      <c r="O8" s="9">
        <v>1.5</v>
      </c>
      <c r="P8" s="10">
        <f t="shared" si="4"/>
        <v>15.5</v>
      </c>
      <c r="Q8" s="6">
        <f t="shared" si="5"/>
        <v>44593</v>
      </c>
      <c r="R8" s="11">
        <f t="shared" ref="R8:W8" si="19">(R7-J8)</f>
        <v>20</v>
      </c>
      <c r="S8" s="11">
        <f t="shared" si="19"/>
        <v>17</v>
      </c>
      <c r="T8" s="11">
        <f t="shared" si="19"/>
        <v>6</v>
      </c>
      <c r="U8" s="11">
        <f t="shared" si="19"/>
        <v>10</v>
      </c>
      <c r="V8" s="11">
        <f t="shared" si="19"/>
        <v>2.5</v>
      </c>
      <c r="W8" s="11">
        <f t="shared" si="19"/>
        <v>14.5</v>
      </c>
      <c r="X8" s="10">
        <f t="shared" si="15"/>
        <v>70</v>
      </c>
    </row>
    <row r="9">
      <c r="A9" s="6">
        <v>44594.0</v>
      </c>
      <c r="B9" s="12">
        <f t="shared" si="7"/>
        <v>16.2</v>
      </c>
      <c r="C9" s="12">
        <f t="shared" si="8"/>
        <v>13.8</v>
      </c>
      <c r="D9" s="12">
        <f t="shared" si="9"/>
        <v>5.4</v>
      </c>
      <c r="E9" s="12">
        <f t="shared" ref="E9:F9" si="20">round(SUM(E8-(21/11)),1)</f>
        <v>9.6</v>
      </c>
      <c r="F9" s="12">
        <f t="shared" si="20"/>
        <v>9.6</v>
      </c>
      <c r="G9" s="12">
        <f t="shared" si="11"/>
        <v>11.6</v>
      </c>
      <c r="H9" s="8">
        <f t="shared" si="3"/>
        <v>66.2</v>
      </c>
      <c r="I9" s="6">
        <v>44594.0</v>
      </c>
      <c r="J9" s="11">
        <v>3.0</v>
      </c>
      <c r="K9" s="11">
        <v>2.0</v>
      </c>
      <c r="L9" s="11">
        <v>0.0</v>
      </c>
      <c r="M9" s="9">
        <v>1.0</v>
      </c>
      <c r="N9" s="9">
        <v>1.0</v>
      </c>
      <c r="O9" s="9">
        <v>2.0</v>
      </c>
      <c r="P9" s="10">
        <f t="shared" si="4"/>
        <v>9</v>
      </c>
      <c r="Q9" s="6">
        <f t="shared" si="5"/>
        <v>44594</v>
      </c>
      <c r="R9" s="11">
        <f t="shared" ref="R9:W9" si="21">(R8-J9)</f>
        <v>17</v>
      </c>
      <c r="S9" s="11">
        <f t="shared" si="21"/>
        <v>15</v>
      </c>
      <c r="T9" s="11">
        <f t="shared" si="21"/>
        <v>6</v>
      </c>
      <c r="U9" s="11">
        <f t="shared" si="21"/>
        <v>9</v>
      </c>
      <c r="V9" s="11">
        <f t="shared" si="21"/>
        <v>1.5</v>
      </c>
      <c r="W9" s="11">
        <f t="shared" si="21"/>
        <v>12.5</v>
      </c>
      <c r="X9" s="10">
        <f t="shared" si="15"/>
        <v>61</v>
      </c>
    </row>
    <row r="10">
      <c r="A10" s="6">
        <v>44595.0</v>
      </c>
      <c r="B10" s="12">
        <f t="shared" si="7"/>
        <v>12.9</v>
      </c>
      <c r="C10" s="12">
        <f t="shared" si="8"/>
        <v>11.1</v>
      </c>
      <c r="D10" s="12">
        <f t="shared" si="9"/>
        <v>4.3</v>
      </c>
      <c r="E10" s="12">
        <f t="shared" ref="E10:F10" si="22">round(SUM(E9-(21/11)),1)</f>
        <v>7.7</v>
      </c>
      <c r="F10" s="12">
        <f t="shared" si="22"/>
        <v>7.7</v>
      </c>
      <c r="G10" s="12">
        <f t="shared" si="11"/>
        <v>9.2</v>
      </c>
      <c r="H10" s="8">
        <f t="shared" si="3"/>
        <v>52.9</v>
      </c>
      <c r="I10" s="6">
        <v>44595.0</v>
      </c>
      <c r="J10" s="9">
        <v>2.0</v>
      </c>
      <c r="K10" s="11">
        <v>2.5</v>
      </c>
      <c r="L10" s="11">
        <v>0.0</v>
      </c>
      <c r="M10" s="9">
        <v>0.0</v>
      </c>
      <c r="N10" s="9">
        <v>0.0</v>
      </c>
      <c r="O10" s="9">
        <v>1.0</v>
      </c>
      <c r="P10" s="10">
        <f t="shared" si="4"/>
        <v>5.5</v>
      </c>
      <c r="Q10" s="6">
        <f t="shared" si="5"/>
        <v>44595</v>
      </c>
      <c r="R10" s="11">
        <f t="shared" ref="R10:W10" si="23">(R9-J10)</f>
        <v>15</v>
      </c>
      <c r="S10" s="11">
        <f t="shared" si="23"/>
        <v>12.5</v>
      </c>
      <c r="T10" s="11">
        <f t="shared" si="23"/>
        <v>6</v>
      </c>
      <c r="U10" s="11">
        <f t="shared" si="23"/>
        <v>9</v>
      </c>
      <c r="V10" s="11">
        <f t="shared" si="23"/>
        <v>1.5</v>
      </c>
      <c r="W10" s="11">
        <f t="shared" si="23"/>
        <v>11.5</v>
      </c>
      <c r="X10" s="10">
        <f t="shared" si="15"/>
        <v>55.5</v>
      </c>
    </row>
    <row r="11">
      <c r="A11" s="6">
        <v>44596.0</v>
      </c>
      <c r="B11" s="12">
        <f t="shared" si="7"/>
        <v>9.6</v>
      </c>
      <c r="C11" s="12">
        <f t="shared" si="8"/>
        <v>8.4</v>
      </c>
      <c r="D11" s="12">
        <f t="shared" si="9"/>
        <v>3.2</v>
      </c>
      <c r="E11" s="12">
        <f t="shared" ref="E11:F11" si="24">round(SUM(E10-(21/11)),1)</f>
        <v>5.8</v>
      </c>
      <c r="F11" s="12">
        <f t="shared" si="24"/>
        <v>5.8</v>
      </c>
      <c r="G11" s="12">
        <f t="shared" si="11"/>
        <v>6.8</v>
      </c>
      <c r="H11" s="8">
        <f t="shared" si="3"/>
        <v>39.6</v>
      </c>
      <c r="I11" s="6">
        <v>44596.0</v>
      </c>
      <c r="J11" s="9">
        <v>2.0</v>
      </c>
      <c r="K11" s="9">
        <v>2.0</v>
      </c>
      <c r="L11" s="11">
        <v>0.0</v>
      </c>
      <c r="M11" s="9">
        <v>2.0</v>
      </c>
      <c r="N11" s="9">
        <v>0.0</v>
      </c>
      <c r="O11" s="9">
        <v>2.0</v>
      </c>
      <c r="P11" s="10">
        <f t="shared" si="4"/>
        <v>8</v>
      </c>
      <c r="Q11" s="6">
        <f t="shared" si="5"/>
        <v>44596</v>
      </c>
      <c r="R11" s="11">
        <f t="shared" ref="R11:W11" si="25">(R10-J11)</f>
        <v>13</v>
      </c>
      <c r="S11" s="11">
        <f t="shared" si="25"/>
        <v>10.5</v>
      </c>
      <c r="T11" s="11">
        <f t="shared" si="25"/>
        <v>6</v>
      </c>
      <c r="U11" s="11">
        <f t="shared" si="25"/>
        <v>7</v>
      </c>
      <c r="V11" s="11">
        <f t="shared" si="25"/>
        <v>1.5</v>
      </c>
      <c r="W11" s="11">
        <f t="shared" si="25"/>
        <v>9.5</v>
      </c>
      <c r="X11" s="10">
        <f t="shared" si="15"/>
        <v>47.5</v>
      </c>
    </row>
    <row r="12">
      <c r="A12" s="6">
        <v>44597.0</v>
      </c>
      <c r="B12" s="12">
        <f t="shared" si="7"/>
        <v>6.3</v>
      </c>
      <c r="C12" s="12">
        <f t="shared" si="8"/>
        <v>5.7</v>
      </c>
      <c r="D12" s="12">
        <f t="shared" si="9"/>
        <v>2.1</v>
      </c>
      <c r="E12" s="12">
        <f t="shared" ref="E12:F12" si="26">round(SUM(E11-(21/11)),1)</f>
        <v>3.9</v>
      </c>
      <c r="F12" s="12">
        <f t="shared" si="26"/>
        <v>3.9</v>
      </c>
      <c r="G12" s="12">
        <f t="shared" si="11"/>
        <v>4.4</v>
      </c>
      <c r="H12" s="8">
        <f t="shared" si="3"/>
        <v>26.3</v>
      </c>
      <c r="I12" s="6">
        <v>44597.0</v>
      </c>
      <c r="J12" s="9">
        <v>1.0</v>
      </c>
      <c r="K12" s="9">
        <v>1.0</v>
      </c>
      <c r="L12" s="11">
        <v>0.0</v>
      </c>
      <c r="M12" s="9">
        <v>1.0</v>
      </c>
      <c r="N12" s="9">
        <v>0.0</v>
      </c>
      <c r="O12" s="9">
        <v>0.0</v>
      </c>
      <c r="P12" s="10">
        <f t="shared" si="4"/>
        <v>3</v>
      </c>
      <c r="Q12" s="6">
        <f t="shared" si="5"/>
        <v>44597</v>
      </c>
      <c r="R12" s="11">
        <f t="shared" ref="R12:W12" si="27">(R11-J12)</f>
        <v>12</v>
      </c>
      <c r="S12" s="11">
        <f t="shared" si="27"/>
        <v>9.5</v>
      </c>
      <c r="T12" s="11">
        <f t="shared" si="27"/>
        <v>6</v>
      </c>
      <c r="U12" s="11">
        <f t="shared" si="27"/>
        <v>6</v>
      </c>
      <c r="V12" s="11">
        <f t="shared" si="27"/>
        <v>1.5</v>
      </c>
      <c r="W12" s="11">
        <f t="shared" si="27"/>
        <v>9.5</v>
      </c>
      <c r="X12" s="10">
        <f t="shared" si="15"/>
        <v>44.5</v>
      </c>
    </row>
    <row r="13">
      <c r="A13" s="6">
        <v>44598.0</v>
      </c>
      <c r="B13" s="12">
        <f t="shared" si="7"/>
        <v>3</v>
      </c>
      <c r="C13" s="12">
        <f t="shared" si="8"/>
        <v>3</v>
      </c>
      <c r="D13" s="12">
        <f t="shared" si="9"/>
        <v>1</v>
      </c>
      <c r="E13" s="12">
        <f t="shared" ref="E13:F13" si="28">round(SUM(E12-(21/11)),1)</f>
        <v>2</v>
      </c>
      <c r="F13" s="12">
        <f t="shared" si="28"/>
        <v>2</v>
      </c>
      <c r="G13" s="12">
        <f t="shared" si="11"/>
        <v>2</v>
      </c>
      <c r="H13" s="8">
        <f t="shared" si="3"/>
        <v>13</v>
      </c>
      <c r="I13" s="6">
        <v>44598.0</v>
      </c>
      <c r="J13" s="9">
        <v>0.0</v>
      </c>
      <c r="K13" s="9">
        <v>3.0</v>
      </c>
      <c r="L13" s="11">
        <v>0.0</v>
      </c>
      <c r="M13" s="9">
        <v>0.0</v>
      </c>
      <c r="N13" s="9">
        <v>0.0</v>
      </c>
      <c r="O13" s="9">
        <v>0.0</v>
      </c>
      <c r="P13" s="10">
        <f t="shared" si="4"/>
        <v>3</v>
      </c>
      <c r="Q13" s="6">
        <f t="shared" si="5"/>
        <v>44598</v>
      </c>
      <c r="R13" s="11">
        <f t="shared" ref="R13:W13" si="29">(R12-J13)</f>
        <v>12</v>
      </c>
      <c r="S13" s="11">
        <f t="shared" si="29"/>
        <v>6.5</v>
      </c>
      <c r="T13" s="11">
        <f t="shared" si="29"/>
        <v>6</v>
      </c>
      <c r="U13" s="11">
        <f t="shared" si="29"/>
        <v>6</v>
      </c>
      <c r="V13" s="11">
        <f t="shared" si="29"/>
        <v>1.5</v>
      </c>
      <c r="W13" s="11">
        <f t="shared" si="29"/>
        <v>9.5</v>
      </c>
      <c r="X13" s="10">
        <f t="shared" si="15"/>
        <v>41.5</v>
      </c>
    </row>
    <row r="14">
      <c r="A14" s="6">
        <v>44599.0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8">
        <f t="shared" si="3"/>
        <v>0</v>
      </c>
      <c r="I14" s="6">
        <v>44599.0</v>
      </c>
      <c r="J14" s="9">
        <v>3.0</v>
      </c>
      <c r="K14" s="9">
        <v>2.0</v>
      </c>
      <c r="L14" s="11">
        <v>0.0</v>
      </c>
      <c r="M14" s="9">
        <v>0.0</v>
      </c>
      <c r="N14" s="9">
        <v>0.0</v>
      </c>
      <c r="O14" s="9">
        <v>0.0</v>
      </c>
      <c r="P14" s="10">
        <f t="shared" si="4"/>
        <v>5</v>
      </c>
      <c r="Q14" s="6">
        <f t="shared" si="5"/>
        <v>44599</v>
      </c>
      <c r="R14" s="11">
        <f t="shared" ref="R14:W14" si="30">(R13-J14)</f>
        <v>9</v>
      </c>
      <c r="S14" s="11">
        <f t="shared" si="30"/>
        <v>4.5</v>
      </c>
      <c r="T14" s="11">
        <f t="shared" si="30"/>
        <v>6</v>
      </c>
      <c r="U14" s="11">
        <f t="shared" si="30"/>
        <v>6</v>
      </c>
      <c r="V14" s="11">
        <f t="shared" si="30"/>
        <v>1.5</v>
      </c>
      <c r="W14" s="11">
        <f t="shared" si="30"/>
        <v>9.5</v>
      </c>
      <c r="X14" s="10">
        <f t="shared" si="15"/>
        <v>36.5</v>
      </c>
    </row>
    <row r="15">
      <c r="A15" s="13"/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8">
        <f t="shared" si="3"/>
        <v>0</v>
      </c>
      <c r="I15" s="6"/>
      <c r="J15" s="9"/>
      <c r="K15" s="9"/>
      <c r="L15" s="9"/>
      <c r="M15" s="9"/>
      <c r="N15" s="9"/>
      <c r="O15" s="11"/>
      <c r="P15" s="10">
        <f t="shared" si="4"/>
        <v>0</v>
      </c>
      <c r="Q15" s="6" t="str">
        <f t="shared" si="5"/>
        <v/>
      </c>
      <c r="R15" s="11">
        <f t="shared" ref="R15:W15" si="31">(R14-J15)</f>
        <v>9</v>
      </c>
      <c r="S15" s="11">
        <f t="shared" si="31"/>
        <v>4.5</v>
      </c>
      <c r="T15" s="11">
        <f t="shared" si="31"/>
        <v>6</v>
      </c>
      <c r="U15" s="11">
        <f t="shared" si="31"/>
        <v>6</v>
      </c>
      <c r="V15" s="11">
        <f t="shared" si="31"/>
        <v>1.5</v>
      </c>
      <c r="W15" s="11">
        <f t="shared" si="31"/>
        <v>9.5</v>
      </c>
      <c r="X15" s="10">
        <f t="shared" si="15"/>
        <v>36.5</v>
      </c>
    </row>
    <row r="16">
      <c r="A16" s="1" t="s">
        <v>10</v>
      </c>
      <c r="B16" s="12">
        <f t="shared" ref="B16:G16" si="32">B3</f>
        <v>36</v>
      </c>
      <c r="C16" s="12">
        <f t="shared" si="32"/>
        <v>30</v>
      </c>
      <c r="D16" s="12">
        <f t="shared" si="32"/>
        <v>12</v>
      </c>
      <c r="E16" s="12">
        <f t="shared" si="32"/>
        <v>21</v>
      </c>
      <c r="F16" s="12">
        <f t="shared" si="32"/>
        <v>21</v>
      </c>
      <c r="G16" s="12">
        <f t="shared" si="32"/>
        <v>26</v>
      </c>
      <c r="H16" s="8">
        <f t="shared" si="3"/>
        <v>146</v>
      </c>
      <c r="I16" s="3" t="s">
        <v>10</v>
      </c>
      <c r="J16" s="11">
        <f>SUM(J3:J15)</f>
        <v>27</v>
      </c>
      <c r="K16" s="11">
        <f t="shared" ref="K16:M16" si="33">sum(K3:K15)</f>
        <v>25.5</v>
      </c>
      <c r="L16" s="11">
        <f t="shared" si="33"/>
        <v>6</v>
      </c>
      <c r="M16" s="11">
        <f t="shared" si="33"/>
        <v>15</v>
      </c>
      <c r="N16" s="11">
        <f>SUM(N3:N15)</f>
        <v>19.5</v>
      </c>
      <c r="O16" s="11">
        <f>SUM(O3:O14)</f>
        <v>16.5</v>
      </c>
      <c r="P16" s="10">
        <f t="shared" si="4"/>
        <v>109.5</v>
      </c>
      <c r="Q16" s="14"/>
      <c r="R16" s="14"/>
      <c r="S16" s="14"/>
      <c r="T16" s="14"/>
      <c r="U16" s="14"/>
      <c r="V16" s="14"/>
      <c r="W16" s="14"/>
      <c r="X16" s="14"/>
    </row>
    <row r="20">
      <c r="W20" s="15"/>
      <c r="X20" s="15"/>
      <c r="Y20" s="15"/>
      <c r="Z20" s="15"/>
      <c r="AA20" s="15"/>
    </row>
    <row r="21">
      <c r="W21" s="15"/>
      <c r="X21" s="16" t="s">
        <v>11</v>
      </c>
      <c r="Y21" s="16" t="s">
        <v>12</v>
      </c>
      <c r="Z21" s="16" t="s">
        <v>13</v>
      </c>
      <c r="AA21" s="15"/>
    </row>
    <row r="22">
      <c r="W22" s="15"/>
      <c r="X22" s="15"/>
      <c r="Y22" s="17">
        <v>3.0</v>
      </c>
      <c r="Z22" s="18">
        <v>-0.25</v>
      </c>
      <c r="AA22" s="15"/>
    </row>
    <row r="23">
      <c r="W23" s="15"/>
      <c r="X23" s="15"/>
      <c r="Y23" s="17">
        <v>4.0</v>
      </c>
      <c r="Z23" s="18">
        <v>-0.21</v>
      </c>
      <c r="AA23" s="15"/>
    </row>
    <row r="24">
      <c r="W24" s="15"/>
      <c r="X24" s="15"/>
      <c r="Y24" s="17">
        <v>5.0</v>
      </c>
      <c r="Z24" s="18">
        <v>-0.56</v>
      </c>
      <c r="AA24" s="15"/>
    </row>
    <row r="25">
      <c r="W25" s="15"/>
      <c r="X25" s="15"/>
      <c r="Y25" s="17">
        <v>6.0</v>
      </c>
      <c r="Z25" s="19">
        <v>-0.19</v>
      </c>
      <c r="AA25" s="15"/>
    </row>
    <row r="26">
      <c r="W26" s="15"/>
      <c r="X26" s="15"/>
      <c r="Y26" s="17">
        <v>7.0</v>
      </c>
      <c r="Z26" s="20">
        <v>-0.15</v>
      </c>
      <c r="AA26" s="15"/>
    </row>
    <row r="27">
      <c r="W27" s="15"/>
      <c r="X27" s="15"/>
      <c r="Y27" s="17">
        <v>8.0</v>
      </c>
      <c r="Z27" s="20">
        <v>0.11</v>
      </c>
      <c r="AA27" s="15"/>
    </row>
  </sheetData>
  <drawing r:id="rId2"/>
  <legacyDrawing r:id="rId3"/>
</worksheet>
</file>