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C18">
      <text>
        <t xml:space="preserve">Need to have a % error for all previous sprints</t>
      </text>
    </comment>
  </commentList>
</comments>
</file>

<file path=xl/sharedStrings.xml><?xml version="1.0" encoding="utf-8"?>
<sst xmlns="http://schemas.openxmlformats.org/spreadsheetml/2006/main" count="30" uniqueCount="15">
  <si>
    <t>Predicted</t>
  </si>
  <si>
    <t>Actual</t>
  </si>
  <si>
    <t>Burndown Hours Actual</t>
  </si>
  <si>
    <t>Sebastian</t>
  </si>
  <si>
    <t>Rami</t>
  </si>
  <si>
    <t>Dante</t>
  </si>
  <si>
    <t>Angel</t>
  </si>
  <si>
    <t>Emily</t>
  </si>
  <si>
    <t>Jacob</t>
  </si>
  <si>
    <t>All</t>
  </si>
  <si>
    <t>Total</t>
  </si>
  <si>
    <t>% Error</t>
  </si>
  <si>
    <t>Sprint</t>
  </si>
  <si>
    <t xml:space="preserve">Team </t>
  </si>
  <si>
    <t xml:space="preserve">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</si>
</sst>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</font>
    <font>
      <color theme="1"/>
      <name val="Arial"/>
    </font>
    <font>
      <color rgb="FFFFD966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4" xfId="0" applyAlignment="1" applyFont="1" applyNumberFormat="1">
      <alignment readingOrder="0" vertical="bottom"/>
    </xf>
    <xf borderId="0" fillId="3" fontId="1" numFmtId="0" xfId="0" applyAlignment="1" applyFill="1" applyFont="1">
      <alignment readingOrder="0"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0"/>
    </xf>
    <xf borderId="0" fillId="2" fontId="1" numFmtId="4" xfId="0" applyAlignment="1" applyFont="1" applyNumberFormat="1">
      <alignment readingOrder="0" vertical="bottom"/>
    </xf>
    <xf borderId="0" fillId="2" fontId="1" numFmtId="164" xfId="0" applyAlignment="1" applyFont="1" applyNumberFormat="1">
      <alignment readingOrder="0"/>
    </xf>
    <xf borderId="0" fillId="2" fontId="1" numFmtId="0" xfId="0" applyAlignment="1" applyFont="1">
      <alignment horizontal="right" readingOrder="0" vertical="bottom"/>
    </xf>
    <xf borderId="0" fillId="2" fontId="1" numFmtId="4" xfId="0" applyAlignment="1" applyFont="1" applyNumberFormat="1">
      <alignment readingOrder="0"/>
    </xf>
    <xf borderId="0" fillId="3" fontId="1" numFmtId="164" xfId="0" applyAlignment="1" applyFont="1" applyNumberFormat="1">
      <alignment readingOrder="0"/>
    </xf>
    <xf borderId="0" fillId="3" fontId="1" numFmtId="0" xfId="0" applyAlignment="1" applyFont="1">
      <alignment horizontal="right" readingOrder="0" vertical="bottom"/>
    </xf>
    <xf borderId="0" fillId="3" fontId="1" numFmtId="4" xfId="0" applyAlignment="1" applyFont="1" applyNumberFormat="1">
      <alignment readingOrder="0"/>
    </xf>
    <xf borderId="0" fillId="3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2" fontId="1" numFmtId="4" xfId="0" applyAlignment="1" applyFont="1" applyNumberFormat="1">
      <alignment vertical="bottom"/>
    </xf>
    <xf borderId="0" fillId="3" fontId="1" numFmtId="164" xfId="0" applyAlignment="1" applyFont="1" applyNumberFormat="1">
      <alignment horizontal="right" vertical="bottom"/>
    </xf>
    <xf borderId="0" fillId="3" fontId="1" numFmtId="164" xfId="0" applyAlignment="1" applyFont="1" applyNumberFormat="1">
      <alignment vertical="bottom"/>
    </xf>
    <xf borderId="0" fillId="4" fontId="1" numFmtId="0" xfId="0" applyAlignment="1" applyFill="1" applyFont="1">
      <alignment vertical="bottom"/>
    </xf>
    <xf borderId="0" fillId="4" fontId="1" numFmtId="0" xfId="0" applyAlignment="1" applyFont="1">
      <alignment readingOrder="0" vertical="bottom"/>
    </xf>
    <xf borderId="0" fillId="0" fontId="2" numFmtId="4" xfId="0" applyFont="1" applyNumberFormat="1"/>
    <xf borderId="0" fillId="0" fontId="1" numFmtId="0" xfId="0" applyAlignment="1" applyFont="1">
      <alignment readingOrder="0"/>
    </xf>
    <xf borderId="0" fillId="4" fontId="1" numFmtId="10" xfId="0" applyAlignment="1" applyFont="1" applyNumberFormat="1">
      <alignment horizontal="right" vertical="bottom"/>
    </xf>
    <xf borderId="0" fillId="0" fontId="1" numFmtId="4" xfId="0" applyFont="1" applyNumberFormat="1"/>
    <xf borderId="0" fillId="4" fontId="1" numFmtId="10" xfId="0" applyAlignment="1" applyFont="1" applyNumberFormat="1">
      <alignment horizontal="right" readingOrder="0" vertical="bottom"/>
    </xf>
    <xf borderId="0" fillId="4" fontId="1" numFmtId="9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Sebastian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Sheet1!$A$3:$A$17</c:f>
            </c:strRef>
          </c:cat>
          <c:val>
            <c:numRef>
              <c:f>Sheet1!$B$3:$B$17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Sheet1!$A$3:$A$17</c:f>
            </c:strRef>
          </c:cat>
          <c:val>
            <c:numRef>
              <c:f>Sheet1!$R$3:$R$17</c:f>
              <c:numCache/>
            </c:numRef>
          </c:val>
          <c:smooth val="0"/>
        </c:ser>
        <c:axId val="1982125487"/>
        <c:axId val="114466832"/>
      </c:lineChart>
      <c:catAx>
        <c:axId val="1982125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(10/5/21-10/9/2021)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66832"/>
      </c:catAx>
      <c:valAx>
        <c:axId val="11446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1254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Rami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Sheet1!$A$3:$A$17</c:f>
            </c:strRef>
          </c:cat>
          <c:val>
            <c:numRef>
              <c:f>Sheet1!$C$3:$C$17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Sheet1!$A$3:$A$17</c:f>
            </c:strRef>
          </c:cat>
          <c:val>
            <c:numRef>
              <c:f>Sheet1!$S$3:$S$17</c:f>
              <c:numCache/>
            </c:numRef>
          </c:val>
          <c:smooth val="0"/>
        </c:ser>
        <c:axId val="889338756"/>
        <c:axId val="1415586606"/>
      </c:lineChart>
      <c:catAx>
        <c:axId val="889338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(10/5/21-10/9/2021)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586606"/>
      </c:catAx>
      <c:valAx>
        <c:axId val="1415586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9338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Dante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Sheet1!$A$3:$A$17</c:f>
            </c:strRef>
          </c:cat>
          <c:val>
            <c:numRef>
              <c:f>Sheet1!$D$3:$D$17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Sheet1!$A$3:$A$17</c:f>
            </c:strRef>
          </c:cat>
          <c:val>
            <c:numRef>
              <c:f>Sheet1!$T$3:$T$17</c:f>
              <c:numCache/>
            </c:numRef>
          </c:val>
          <c:smooth val="0"/>
        </c:ser>
        <c:axId val="1615638406"/>
        <c:axId val="1372546916"/>
      </c:lineChart>
      <c:catAx>
        <c:axId val="16156384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(10/5/21-10/9/2021)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546916"/>
      </c:catAx>
      <c:valAx>
        <c:axId val="13725469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638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Jacob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Sheet1!$A$3:$A$17</c:f>
            </c:strRef>
          </c:cat>
          <c:val>
            <c:numRef>
              <c:f>Sheet1!$G$3:$G$17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Sheet1!$A$3:$A$17</c:f>
            </c:strRef>
          </c:cat>
          <c:val>
            <c:numRef>
              <c:f>Sheet1!$W$3:$W$17</c:f>
              <c:numCache/>
            </c:numRef>
          </c:val>
          <c:smooth val="0"/>
        </c:ser>
        <c:axId val="133391015"/>
        <c:axId val="874512830"/>
      </c:lineChart>
      <c:catAx>
        <c:axId val="133391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(10/5/21-10/9/2021)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512830"/>
      </c:catAx>
      <c:valAx>
        <c:axId val="874512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910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Angel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Sheet1!$A$3:$A$17</c:f>
            </c:strRef>
          </c:cat>
          <c:val>
            <c:numRef>
              <c:f>Sheet1!$E$3:$E$16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Sheet1!$A$3:$A$17</c:f>
            </c:strRef>
          </c:cat>
          <c:val>
            <c:numRef>
              <c:f>Sheet1!$U$3:$U$17</c:f>
              <c:numCache/>
            </c:numRef>
          </c:val>
          <c:smooth val="0"/>
        </c:ser>
        <c:axId val="1980833094"/>
        <c:axId val="415978001"/>
      </c:lineChart>
      <c:catAx>
        <c:axId val="1980833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(10/5/21-10/9/2021)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978001"/>
      </c:catAx>
      <c:valAx>
        <c:axId val="415978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833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Emily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Sheet1!$A$3:$A$17</c:f>
            </c:strRef>
          </c:cat>
          <c:val>
            <c:numRef>
              <c:f>Sheet1!$F$3:$F$17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Sheet1!$A$3:$A$17</c:f>
            </c:strRef>
          </c:cat>
          <c:val>
            <c:numRef>
              <c:f>Sheet1!$V$3:$V$17</c:f>
              <c:numCache/>
            </c:numRef>
          </c:val>
          <c:smooth val="0"/>
        </c:ser>
        <c:axId val="1845154158"/>
        <c:axId val="14784361"/>
      </c:lineChart>
      <c:catAx>
        <c:axId val="1845154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(10/5/21-10/9/2021)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4361"/>
      </c:catAx>
      <c:valAx>
        <c:axId val="14784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154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ALL</a:t>
            </a:r>
          </a:p>
        </c:rich>
      </c:tx>
      <c:overlay val="0"/>
    </c:title>
    <c:plotArea>
      <c:layout/>
      <c:lineChart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Sheet1!$A$3:$A$17</c:f>
            </c:strRef>
          </c:cat>
          <c:val>
            <c:numRef>
              <c:f>Sheet1!$H$3:$H$17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Sheet1!$A$3:$A$17</c:f>
            </c:strRef>
          </c:cat>
          <c:val>
            <c:numRef>
              <c:f>Sheet1!$X$3:$X$17</c:f>
              <c:numCache/>
            </c:numRef>
          </c:val>
          <c:smooth val="0"/>
        </c:ser>
        <c:axId val="1163940729"/>
        <c:axId val="747802197"/>
      </c:lineChart>
      <c:catAx>
        <c:axId val="1163940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(10/5/21-10/9/2021)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802197"/>
      </c:catAx>
      <c:valAx>
        <c:axId val="747802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940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Error %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Predicted</c:v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Sheet1!$AB$19:$AB$22</c:f>
            </c:strRef>
          </c:cat>
          <c:val>
            <c:numRef>
              <c:f>Sheet1!$AC$19:$AC$22</c:f>
              <c:numCache/>
            </c:numRef>
          </c:val>
          <c:smooth val="1"/>
        </c:ser>
        <c:axId val="214826649"/>
        <c:axId val="1980139023"/>
      </c:lineChart>
      <c:catAx>
        <c:axId val="214826649"/>
        <c:scaling>
          <c:orientation val="minMax"/>
          <c:max val="6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Sprint 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139023"/>
      </c:catAx>
      <c:valAx>
        <c:axId val="1980139023"/>
        <c:scaling>
          <c:orientation val="minMax"/>
          <c:max val="-0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Error Percent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826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42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247650</xdr:colOff>
      <xdr:row>42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361950</xdr:colOff>
      <xdr:row>42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361950</xdr:colOff>
      <xdr:row>61</xdr:row>
      <xdr:rowOff>142875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247650</xdr:colOff>
      <xdr:row>61</xdr:row>
      <xdr:rowOff>142875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47625</xdr:colOff>
      <xdr:row>61</xdr:row>
      <xdr:rowOff>142875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20</xdr:col>
      <xdr:colOff>0</xdr:colOff>
      <xdr:row>42</xdr:row>
      <xdr:rowOff>76200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25</xdr:col>
      <xdr:colOff>457200</xdr:colOff>
      <xdr:row>24</xdr:row>
      <xdr:rowOff>38100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5"/>
      <c r="K1" s="5"/>
      <c r="L1" s="5"/>
      <c r="M1" s="5"/>
      <c r="N1" s="5"/>
      <c r="O1" s="5"/>
      <c r="P1" s="6"/>
      <c r="Q1" s="7" t="s">
        <v>2</v>
      </c>
      <c r="R1" s="5"/>
      <c r="S1" s="5"/>
      <c r="T1" s="5"/>
      <c r="U1" s="5"/>
      <c r="V1" s="5"/>
      <c r="W1" s="5"/>
      <c r="X1" s="5"/>
    </row>
    <row r="2">
      <c r="A2" s="2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8" t="s">
        <v>9</v>
      </c>
      <c r="I2" s="5"/>
      <c r="J2" s="5" t="s">
        <v>3</v>
      </c>
      <c r="K2" s="5" t="s">
        <v>4</v>
      </c>
      <c r="L2" s="5" t="s">
        <v>5</v>
      </c>
      <c r="M2" s="5" t="s">
        <v>6</v>
      </c>
      <c r="N2" s="5" t="s">
        <v>7</v>
      </c>
      <c r="O2" s="5" t="s">
        <v>8</v>
      </c>
      <c r="P2" s="4" t="s">
        <v>9</v>
      </c>
      <c r="Q2" s="5"/>
      <c r="R2" s="5" t="s">
        <v>3</v>
      </c>
      <c r="S2" s="5" t="s">
        <v>4</v>
      </c>
      <c r="T2" s="5" t="s">
        <v>5</v>
      </c>
      <c r="U2" s="5" t="s">
        <v>6</v>
      </c>
      <c r="V2" s="5" t="s">
        <v>7</v>
      </c>
      <c r="W2" s="5" t="s">
        <v>8</v>
      </c>
      <c r="X2" s="4" t="s">
        <v>9</v>
      </c>
    </row>
    <row r="3">
      <c r="A3" s="9">
        <v>44520.0</v>
      </c>
      <c r="B3" s="10">
        <v>39.5</v>
      </c>
      <c r="C3" s="10">
        <v>27.5</v>
      </c>
      <c r="D3" s="1">
        <v>14.5</v>
      </c>
      <c r="E3" s="1">
        <v>38.0</v>
      </c>
      <c r="F3" s="1">
        <v>13.0</v>
      </c>
      <c r="G3" s="1">
        <v>14.0</v>
      </c>
      <c r="H3" s="11">
        <f>SUM(B3:G3)</f>
        <v>146.5</v>
      </c>
      <c r="I3" s="12">
        <v>44520.0</v>
      </c>
      <c r="J3" s="13">
        <v>1.0</v>
      </c>
      <c r="K3" s="13">
        <v>1.0</v>
      </c>
      <c r="L3" s="4">
        <v>0.0</v>
      </c>
      <c r="M3" s="4">
        <v>0.0</v>
      </c>
      <c r="N3" s="4">
        <v>0.0</v>
      </c>
      <c r="O3" s="4">
        <v>1.0</v>
      </c>
      <c r="P3" s="14">
        <f t="shared" ref="P3:P18" si="2">SUM(J3:O3)</f>
        <v>3</v>
      </c>
      <c r="Q3" s="12">
        <v>44520.0</v>
      </c>
      <c r="R3" s="15">
        <f t="shared" ref="R3:W3" si="1">(B18)</f>
        <v>39.5</v>
      </c>
      <c r="S3" s="15">
        <f t="shared" si="1"/>
        <v>27.5</v>
      </c>
      <c r="T3" s="15">
        <f t="shared" si="1"/>
        <v>14.5</v>
      </c>
      <c r="U3" s="15">
        <f t="shared" si="1"/>
        <v>38</v>
      </c>
      <c r="V3" s="15">
        <f t="shared" si="1"/>
        <v>13</v>
      </c>
      <c r="W3" s="15">
        <f t="shared" si="1"/>
        <v>14</v>
      </c>
      <c r="X3" s="13">
        <f>SUM(B18:G18)</f>
        <v>146.5</v>
      </c>
    </row>
    <row r="4">
      <c r="A4" s="9">
        <v>44521.0</v>
      </c>
      <c r="B4" s="10">
        <f t="shared" ref="B4:B16" si="4">round(SUM(B3-(39.5/14)),2)</f>
        <v>36.68</v>
      </c>
      <c r="C4" s="10">
        <f t="shared" ref="C4:C16" si="5">round(SUM(C3-(27.5/14)),2)</f>
        <v>25.54</v>
      </c>
      <c r="D4" s="1">
        <f t="shared" ref="D4:D16" si="6">round(SUM(D3-(14.5/14)),2)</f>
        <v>13.46</v>
      </c>
      <c r="E4" s="1">
        <f t="shared" ref="E4:E16" si="7">round(SUM(E3-(36/14)),2)</f>
        <v>35.43</v>
      </c>
      <c r="F4" s="1">
        <f t="shared" ref="F4:F16" si="8">round(SUM(F3-(13/14)),2)</f>
        <v>12.07</v>
      </c>
      <c r="G4" s="1">
        <f t="shared" ref="G4:G17" si="9">round(SUM(G3-(14/14)),2)</f>
        <v>13</v>
      </c>
      <c r="H4" s="11">
        <f t="shared" ref="H4:H17" si="10">SUM(H3-(135.5/14))</f>
        <v>136.8214286</v>
      </c>
      <c r="I4" s="12">
        <v>44521.0</v>
      </c>
      <c r="J4" s="13">
        <v>1.0</v>
      </c>
      <c r="K4" s="13">
        <v>2.0</v>
      </c>
      <c r="L4" s="4">
        <v>0.0</v>
      </c>
      <c r="M4" s="4">
        <v>1.0</v>
      </c>
      <c r="N4" s="4">
        <v>1.0</v>
      </c>
      <c r="O4" s="4">
        <v>1.5</v>
      </c>
      <c r="P4" s="14">
        <f t="shared" si="2"/>
        <v>6.5</v>
      </c>
      <c r="Q4" s="12">
        <v>44521.0</v>
      </c>
      <c r="R4" s="15">
        <f t="shared" ref="R4:W4" si="3">(R3-J4)</f>
        <v>38.5</v>
      </c>
      <c r="S4" s="15">
        <f t="shared" si="3"/>
        <v>25.5</v>
      </c>
      <c r="T4" s="15">
        <f t="shared" si="3"/>
        <v>14.5</v>
      </c>
      <c r="U4" s="15">
        <f t="shared" si="3"/>
        <v>37</v>
      </c>
      <c r="V4" s="15">
        <f t="shared" si="3"/>
        <v>12</v>
      </c>
      <c r="W4" s="15">
        <f t="shared" si="3"/>
        <v>12.5</v>
      </c>
      <c r="X4" s="15">
        <f t="shared" ref="X4:X17" si="12">X3- SUM(J4:O4)</f>
        <v>140</v>
      </c>
    </row>
    <row r="5">
      <c r="A5" s="9">
        <v>44522.0</v>
      </c>
      <c r="B5" s="10">
        <f t="shared" si="4"/>
        <v>33.86</v>
      </c>
      <c r="C5" s="10">
        <f t="shared" si="5"/>
        <v>23.58</v>
      </c>
      <c r="D5" s="1">
        <f t="shared" si="6"/>
        <v>12.42</v>
      </c>
      <c r="E5" s="1">
        <f t="shared" si="7"/>
        <v>32.86</v>
      </c>
      <c r="F5" s="1">
        <f t="shared" si="8"/>
        <v>11.14</v>
      </c>
      <c r="G5" s="1">
        <f t="shared" si="9"/>
        <v>12</v>
      </c>
      <c r="H5" s="11">
        <f t="shared" si="10"/>
        <v>127.1428571</v>
      </c>
      <c r="I5" s="12">
        <v>44522.0</v>
      </c>
      <c r="J5" s="13">
        <v>2.0</v>
      </c>
      <c r="K5" s="13">
        <v>0.0</v>
      </c>
      <c r="L5" s="4">
        <v>1.0</v>
      </c>
      <c r="M5" s="4">
        <v>2.0</v>
      </c>
      <c r="N5" s="4">
        <v>2.0</v>
      </c>
      <c r="O5" s="4">
        <v>0.0</v>
      </c>
      <c r="P5" s="14">
        <f t="shared" si="2"/>
        <v>7</v>
      </c>
      <c r="Q5" s="12">
        <v>44522.0</v>
      </c>
      <c r="R5" s="15">
        <f t="shared" ref="R5:W5" si="11">(R4-J5)</f>
        <v>36.5</v>
      </c>
      <c r="S5" s="15">
        <f t="shared" si="11"/>
        <v>25.5</v>
      </c>
      <c r="T5" s="15">
        <f t="shared" si="11"/>
        <v>13.5</v>
      </c>
      <c r="U5" s="15">
        <f t="shared" si="11"/>
        <v>35</v>
      </c>
      <c r="V5" s="15">
        <f t="shared" si="11"/>
        <v>10</v>
      </c>
      <c r="W5" s="15">
        <f t="shared" si="11"/>
        <v>12.5</v>
      </c>
      <c r="X5" s="15">
        <f t="shared" si="12"/>
        <v>133</v>
      </c>
    </row>
    <row r="6">
      <c r="A6" s="9">
        <v>44523.0</v>
      </c>
      <c r="B6" s="10">
        <f t="shared" si="4"/>
        <v>31.04</v>
      </c>
      <c r="C6" s="10">
        <f t="shared" si="5"/>
        <v>21.62</v>
      </c>
      <c r="D6" s="1">
        <f t="shared" si="6"/>
        <v>11.38</v>
      </c>
      <c r="E6" s="1">
        <f t="shared" si="7"/>
        <v>30.29</v>
      </c>
      <c r="F6" s="1">
        <f t="shared" si="8"/>
        <v>10.21</v>
      </c>
      <c r="G6" s="1">
        <f t="shared" si="9"/>
        <v>11</v>
      </c>
      <c r="H6" s="11">
        <f t="shared" si="10"/>
        <v>117.4642857</v>
      </c>
      <c r="I6" s="12">
        <v>44523.0</v>
      </c>
      <c r="J6" s="13">
        <v>3.0</v>
      </c>
      <c r="K6" s="13">
        <v>1.0</v>
      </c>
      <c r="L6" s="4">
        <v>0.0</v>
      </c>
      <c r="M6" s="4">
        <v>2.0</v>
      </c>
      <c r="N6" s="4">
        <v>1.0</v>
      </c>
      <c r="O6" s="4">
        <v>1.0</v>
      </c>
      <c r="P6" s="14">
        <f t="shared" si="2"/>
        <v>8</v>
      </c>
      <c r="Q6" s="12">
        <v>44523.0</v>
      </c>
      <c r="R6" s="15">
        <f t="shared" ref="R6:W6" si="13">(R5-J6)</f>
        <v>33.5</v>
      </c>
      <c r="S6" s="15">
        <f t="shared" si="13"/>
        <v>24.5</v>
      </c>
      <c r="T6" s="15">
        <f t="shared" si="13"/>
        <v>13.5</v>
      </c>
      <c r="U6" s="15">
        <f t="shared" si="13"/>
        <v>33</v>
      </c>
      <c r="V6" s="15">
        <f t="shared" si="13"/>
        <v>9</v>
      </c>
      <c r="W6" s="15">
        <f t="shared" si="13"/>
        <v>11.5</v>
      </c>
      <c r="X6" s="15">
        <f t="shared" si="12"/>
        <v>125</v>
      </c>
    </row>
    <row r="7">
      <c r="A7" s="9">
        <v>44524.0</v>
      </c>
      <c r="B7" s="10">
        <f t="shared" si="4"/>
        <v>28.22</v>
      </c>
      <c r="C7" s="10">
        <f t="shared" si="5"/>
        <v>19.66</v>
      </c>
      <c r="D7" s="1">
        <f t="shared" si="6"/>
        <v>10.34</v>
      </c>
      <c r="E7" s="1">
        <f t="shared" si="7"/>
        <v>27.72</v>
      </c>
      <c r="F7" s="1">
        <f t="shared" si="8"/>
        <v>9.28</v>
      </c>
      <c r="G7" s="1">
        <f t="shared" si="9"/>
        <v>10</v>
      </c>
      <c r="H7" s="11">
        <f t="shared" si="10"/>
        <v>107.7857143</v>
      </c>
      <c r="I7" s="12">
        <v>44524.0</v>
      </c>
      <c r="J7" s="13">
        <v>2.0</v>
      </c>
      <c r="K7" s="13">
        <v>0.0</v>
      </c>
      <c r="L7" s="4">
        <v>0.0</v>
      </c>
      <c r="M7" s="4">
        <v>0.0</v>
      </c>
      <c r="N7" s="4">
        <v>0.0</v>
      </c>
      <c r="O7" s="4">
        <v>1.0</v>
      </c>
      <c r="P7" s="14">
        <f t="shared" si="2"/>
        <v>3</v>
      </c>
      <c r="Q7" s="12">
        <v>44524.0</v>
      </c>
      <c r="R7" s="15">
        <f t="shared" ref="R7:W7" si="14">(R6-J7)</f>
        <v>31.5</v>
      </c>
      <c r="S7" s="15">
        <f t="shared" si="14"/>
        <v>24.5</v>
      </c>
      <c r="T7" s="15">
        <f t="shared" si="14"/>
        <v>13.5</v>
      </c>
      <c r="U7" s="15">
        <f t="shared" si="14"/>
        <v>33</v>
      </c>
      <c r="V7" s="15">
        <f t="shared" si="14"/>
        <v>9</v>
      </c>
      <c r="W7" s="15">
        <f t="shared" si="14"/>
        <v>10.5</v>
      </c>
      <c r="X7" s="15">
        <f t="shared" si="12"/>
        <v>122</v>
      </c>
    </row>
    <row r="8">
      <c r="A8" s="9">
        <v>44525.0</v>
      </c>
      <c r="B8" s="10">
        <f t="shared" si="4"/>
        <v>25.4</v>
      </c>
      <c r="C8" s="10">
        <f t="shared" si="5"/>
        <v>17.7</v>
      </c>
      <c r="D8" s="1">
        <f t="shared" si="6"/>
        <v>9.3</v>
      </c>
      <c r="E8" s="1">
        <f t="shared" si="7"/>
        <v>25.15</v>
      </c>
      <c r="F8" s="1">
        <f t="shared" si="8"/>
        <v>8.35</v>
      </c>
      <c r="G8" s="1">
        <f t="shared" si="9"/>
        <v>9</v>
      </c>
      <c r="H8" s="11">
        <f t="shared" si="10"/>
        <v>98.10714286</v>
      </c>
      <c r="I8" s="12">
        <v>44525.0</v>
      </c>
      <c r="J8" s="13">
        <v>2.5</v>
      </c>
      <c r="K8" s="13">
        <v>2.0</v>
      </c>
      <c r="L8" s="4">
        <v>1.0</v>
      </c>
      <c r="M8" s="4">
        <v>0.0</v>
      </c>
      <c r="N8" s="4">
        <v>2.0</v>
      </c>
      <c r="O8" s="4">
        <v>1.0</v>
      </c>
      <c r="P8" s="14">
        <f t="shared" si="2"/>
        <v>8.5</v>
      </c>
      <c r="Q8" s="12">
        <v>44525.0</v>
      </c>
      <c r="R8" s="15">
        <f t="shared" ref="R8:W8" si="15">(R7-J8)</f>
        <v>29</v>
      </c>
      <c r="S8" s="15">
        <f t="shared" si="15"/>
        <v>22.5</v>
      </c>
      <c r="T8" s="15">
        <f t="shared" si="15"/>
        <v>12.5</v>
      </c>
      <c r="U8" s="15">
        <f t="shared" si="15"/>
        <v>33</v>
      </c>
      <c r="V8" s="15">
        <f t="shared" si="15"/>
        <v>7</v>
      </c>
      <c r="W8" s="15">
        <f t="shared" si="15"/>
        <v>9.5</v>
      </c>
      <c r="X8" s="15">
        <f t="shared" si="12"/>
        <v>113.5</v>
      </c>
    </row>
    <row r="9">
      <c r="A9" s="9">
        <v>44526.0</v>
      </c>
      <c r="B9" s="10">
        <f t="shared" si="4"/>
        <v>22.58</v>
      </c>
      <c r="C9" s="10">
        <f t="shared" si="5"/>
        <v>15.74</v>
      </c>
      <c r="D9" s="1">
        <f t="shared" si="6"/>
        <v>8.26</v>
      </c>
      <c r="E9" s="1">
        <f t="shared" si="7"/>
        <v>22.58</v>
      </c>
      <c r="F9" s="1">
        <f t="shared" si="8"/>
        <v>7.42</v>
      </c>
      <c r="G9" s="1">
        <f t="shared" si="9"/>
        <v>8</v>
      </c>
      <c r="H9" s="11">
        <f t="shared" si="10"/>
        <v>88.42857143</v>
      </c>
      <c r="I9" s="12">
        <v>44526.0</v>
      </c>
      <c r="J9" s="13">
        <v>3.0</v>
      </c>
      <c r="K9" s="13">
        <v>2.0</v>
      </c>
      <c r="L9" s="13">
        <v>2.0</v>
      </c>
      <c r="M9" s="13">
        <v>2.0</v>
      </c>
      <c r="N9" s="13">
        <v>2.7</v>
      </c>
      <c r="O9" s="4">
        <v>3.5</v>
      </c>
      <c r="P9" s="14">
        <f t="shared" si="2"/>
        <v>15.2</v>
      </c>
      <c r="Q9" s="12">
        <v>44526.0</v>
      </c>
      <c r="R9" s="15">
        <f t="shared" ref="R9:W9" si="16">(R8-J9)</f>
        <v>26</v>
      </c>
      <c r="S9" s="15">
        <f t="shared" si="16"/>
        <v>20.5</v>
      </c>
      <c r="T9" s="15">
        <f t="shared" si="16"/>
        <v>10.5</v>
      </c>
      <c r="U9" s="15">
        <f t="shared" si="16"/>
        <v>31</v>
      </c>
      <c r="V9" s="15">
        <f t="shared" si="16"/>
        <v>4.3</v>
      </c>
      <c r="W9" s="15">
        <f t="shared" si="16"/>
        <v>6</v>
      </c>
      <c r="X9" s="15">
        <f t="shared" si="12"/>
        <v>98.3</v>
      </c>
    </row>
    <row r="10">
      <c r="A10" s="9">
        <v>44527.0</v>
      </c>
      <c r="B10" s="10">
        <f t="shared" si="4"/>
        <v>19.76</v>
      </c>
      <c r="C10" s="10">
        <f t="shared" si="5"/>
        <v>13.78</v>
      </c>
      <c r="D10" s="1">
        <f t="shared" si="6"/>
        <v>7.22</v>
      </c>
      <c r="E10" s="1">
        <f t="shared" si="7"/>
        <v>20.01</v>
      </c>
      <c r="F10" s="1">
        <f t="shared" si="8"/>
        <v>6.49</v>
      </c>
      <c r="G10" s="1">
        <f t="shared" si="9"/>
        <v>7</v>
      </c>
      <c r="H10" s="11">
        <f t="shared" si="10"/>
        <v>78.75</v>
      </c>
      <c r="I10" s="12">
        <v>44527.0</v>
      </c>
      <c r="J10" s="13">
        <v>0.0</v>
      </c>
      <c r="K10" s="13">
        <v>2.5</v>
      </c>
      <c r="L10" s="13">
        <v>1.0</v>
      </c>
      <c r="M10" s="13">
        <v>0.0</v>
      </c>
      <c r="N10" s="13">
        <v>4.0</v>
      </c>
      <c r="O10" s="4">
        <v>1.0</v>
      </c>
      <c r="P10" s="14">
        <f t="shared" si="2"/>
        <v>8.5</v>
      </c>
      <c r="Q10" s="12">
        <v>44527.0</v>
      </c>
      <c r="R10" s="15">
        <f t="shared" ref="R10:W10" si="17">(R9-J10)</f>
        <v>26</v>
      </c>
      <c r="S10" s="15">
        <f t="shared" si="17"/>
        <v>18</v>
      </c>
      <c r="T10" s="15">
        <f t="shared" si="17"/>
        <v>9.5</v>
      </c>
      <c r="U10" s="15">
        <f t="shared" si="17"/>
        <v>31</v>
      </c>
      <c r="V10" s="15">
        <f t="shared" si="17"/>
        <v>0.3</v>
      </c>
      <c r="W10" s="15">
        <f t="shared" si="17"/>
        <v>5</v>
      </c>
      <c r="X10" s="15">
        <f t="shared" si="12"/>
        <v>89.8</v>
      </c>
    </row>
    <row r="11">
      <c r="A11" s="9">
        <v>44528.0</v>
      </c>
      <c r="B11" s="10">
        <f t="shared" si="4"/>
        <v>16.94</v>
      </c>
      <c r="C11" s="10">
        <f t="shared" si="5"/>
        <v>11.82</v>
      </c>
      <c r="D11" s="1">
        <f t="shared" si="6"/>
        <v>6.18</v>
      </c>
      <c r="E11" s="1">
        <f t="shared" si="7"/>
        <v>17.44</v>
      </c>
      <c r="F11" s="1">
        <f t="shared" si="8"/>
        <v>5.56</v>
      </c>
      <c r="G11" s="1">
        <f t="shared" si="9"/>
        <v>6</v>
      </c>
      <c r="H11" s="11">
        <f t="shared" si="10"/>
        <v>69.07142857</v>
      </c>
      <c r="I11" s="12">
        <v>44528.0</v>
      </c>
      <c r="J11" s="13">
        <v>3.0</v>
      </c>
      <c r="K11" s="13">
        <v>2.0</v>
      </c>
      <c r="L11" s="13">
        <v>0.0</v>
      </c>
      <c r="M11" s="13">
        <v>1.0</v>
      </c>
      <c r="N11" s="13">
        <v>2.0</v>
      </c>
      <c r="O11" s="4">
        <v>4.0</v>
      </c>
      <c r="P11" s="14">
        <f t="shared" si="2"/>
        <v>12</v>
      </c>
      <c r="Q11" s="12">
        <v>44528.0</v>
      </c>
      <c r="R11" s="15">
        <f t="shared" ref="R11:W11" si="18">(R10-J11)</f>
        <v>23</v>
      </c>
      <c r="S11" s="15">
        <f t="shared" si="18"/>
        <v>16</v>
      </c>
      <c r="T11" s="15">
        <f t="shared" si="18"/>
        <v>9.5</v>
      </c>
      <c r="U11" s="15">
        <f t="shared" si="18"/>
        <v>30</v>
      </c>
      <c r="V11" s="15">
        <f t="shared" si="18"/>
        <v>-1.7</v>
      </c>
      <c r="W11" s="15">
        <f t="shared" si="18"/>
        <v>1</v>
      </c>
      <c r="X11" s="15">
        <f t="shared" si="12"/>
        <v>77.8</v>
      </c>
    </row>
    <row r="12">
      <c r="A12" s="9">
        <v>44529.0</v>
      </c>
      <c r="B12" s="10">
        <f t="shared" si="4"/>
        <v>14.12</v>
      </c>
      <c r="C12" s="10">
        <f t="shared" si="5"/>
        <v>9.86</v>
      </c>
      <c r="D12" s="1">
        <f t="shared" si="6"/>
        <v>5.14</v>
      </c>
      <c r="E12" s="1">
        <f t="shared" si="7"/>
        <v>14.87</v>
      </c>
      <c r="F12" s="1">
        <f t="shared" si="8"/>
        <v>4.63</v>
      </c>
      <c r="G12" s="1">
        <f t="shared" si="9"/>
        <v>5</v>
      </c>
      <c r="H12" s="11">
        <f t="shared" si="10"/>
        <v>59.39285714</v>
      </c>
      <c r="I12" s="12">
        <v>44529.0</v>
      </c>
      <c r="J12" s="13">
        <v>0.0</v>
      </c>
      <c r="K12" s="13">
        <v>1.5</v>
      </c>
      <c r="L12" s="13">
        <v>1.0</v>
      </c>
      <c r="M12" s="13">
        <v>2.0</v>
      </c>
      <c r="N12" s="13">
        <v>2.0</v>
      </c>
      <c r="O12" s="4">
        <v>0.0</v>
      </c>
      <c r="P12" s="14">
        <f t="shared" si="2"/>
        <v>6.5</v>
      </c>
      <c r="Q12" s="12">
        <v>44529.0</v>
      </c>
      <c r="R12" s="15">
        <f t="shared" ref="R12:W12" si="19">(R11-J12)</f>
        <v>23</v>
      </c>
      <c r="S12" s="15">
        <f t="shared" si="19"/>
        <v>14.5</v>
      </c>
      <c r="T12" s="15">
        <f t="shared" si="19"/>
        <v>8.5</v>
      </c>
      <c r="U12" s="15">
        <f t="shared" si="19"/>
        <v>28</v>
      </c>
      <c r="V12" s="15">
        <f t="shared" si="19"/>
        <v>-3.7</v>
      </c>
      <c r="W12" s="15">
        <f t="shared" si="19"/>
        <v>1</v>
      </c>
      <c r="X12" s="15">
        <f t="shared" si="12"/>
        <v>71.3</v>
      </c>
    </row>
    <row r="13">
      <c r="A13" s="9">
        <v>44530.0</v>
      </c>
      <c r="B13" s="10">
        <f t="shared" si="4"/>
        <v>11.3</v>
      </c>
      <c r="C13" s="10">
        <f t="shared" si="5"/>
        <v>7.9</v>
      </c>
      <c r="D13" s="1">
        <f t="shared" si="6"/>
        <v>4.1</v>
      </c>
      <c r="E13" s="1">
        <f t="shared" si="7"/>
        <v>12.3</v>
      </c>
      <c r="F13" s="1">
        <f t="shared" si="8"/>
        <v>3.7</v>
      </c>
      <c r="G13" s="1">
        <f t="shared" si="9"/>
        <v>4</v>
      </c>
      <c r="H13" s="11">
        <f t="shared" si="10"/>
        <v>49.71428571</v>
      </c>
      <c r="I13" s="12">
        <v>44530.0</v>
      </c>
      <c r="J13" s="13">
        <v>2.0</v>
      </c>
      <c r="K13" s="13">
        <v>2.0</v>
      </c>
      <c r="L13" s="13">
        <v>1.5</v>
      </c>
      <c r="M13" s="13">
        <v>0.0</v>
      </c>
      <c r="N13" s="13">
        <v>0.0</v>
      </c>
      <c r="O13" s="4">
        <v>2.0</v>
      </c>
      <c r="P13" s="14">
        <f t="shared" si="2"/>
        <v>7.5</v>
      </c>
      <c r="Q13" s="12">
        <v>44530.0</v>
      </c>
      <c r="R13" s="15">
        <f t="shared" ref="R13:W13" si="20">(R12-J13)</f>
        <v>21</v>
      </c>
      <c r="S13" s="15">
        <f t="shared" si="20"/>
        <v>12.5</v>
      </c>
      <c r="T13" s="15">
        <f t="shared" si="20"/>
        <v>7</v>
      </c>
      <c r="U13" s="15">
        <f t="shared" si="20"/>
        <v>28</v>
      </c>
      <c r="V13" s="15">
        <f t="shared" si="20"/>
        <v>-3.7</v>
      </c>
      <c r="W13" s="15">
        <f t="shared" si="20"/>
        <v>-1</v>
      </c>
      <c r="X13" s="15">
        <f t="shared" si="12"/>
        <v>63.8</v>
      </c>
    </row>
    <row r="14">
      <c r="A14" s="9">
        <v>44531.0</v>
      </c>
      <c r="B14" s="10">
        <f t="shared" si="4"/>
        <v>8.48</v>
      </c>
      <c r="C14" s="10">
        <f t="shared" si="5"/>
        <v>5.94</v>
      </c>
      <c r="D14" s="1">
        <f t="shared" si="6"/>
        <v>3.06</v>
      </c>
      <c r="E14" s="1">
        <f t="shared" si="7"/>
        <v>9.73</v>
      </c>
      <c r="F14" s="1">
        <f t="shared" si="8"/>
        <v>2.77</v>
      </c>
      <c r="G14" s="1">
        <f t="shared" si="9"/>
        <v>3</v>
      </c>
      <c r="H14" s="11">
        <f t="shared" si="10"/>
        <v>40.03571429</v>
      </c>
      <c r="I14" s="12">
        <v>44531.0</v>
      </c>
      <c r="J14" s="13">
        <v>1.0</v>
      </c>
      <c r="K14" s="13">
        <v>3.0</v>
      </c>
      <c r="L14" s="13">
        <v>1.0</v>
      </c>
      <c r="M14" s="13">
        <v>2.0</v>
      </c>
      <c r="N14" s="13">
        <v>1.0</v>
      </c>
      <c r="O14" s="4">
        <v>2.0</v>
      </c>
      <c r="P14" s="14">
        <f t="shared" si="2"/>
        <v>10</v>
      </c>
      <c r="Q14" s="12">
        <v>44531.0</v>
      </c>
      <c r="R14" s="15">
        <f t="shared" ref="R14:W14" si="21">(R13-J14)</f>
        <v>20</v>
      </c>
      <c r="S14" s="15">
        <f t="shared" si="21"/>
        <v>9.5</v>
      </c>
      <c r="T14" s="15">
        <f t="shared" si="21"/>
        <v>6</v>
      </c>
      <c r="U14" s="15">
        <f t="shared" si="21"/>
        <v>26</v>
      </c>
      <c r="V14" s="15">
        <f t="shared" si="21"/>
        <v>-4.7</v>
      </c>
      <c r="W14" s="15">
        <f t="shared" si="21"/>
        <v>-3</v>
      </c>
      <c r="X14" s="15">
        <f t="shared" si="12"/>
        <v>53.8</v>
      </c>
    </row>
    <row r="15">
      <c r="A15" s="9">
        <v>44532.0</v>
      </c>
      <c r="B15" s="10">
        <f t="shared" si="4"/>
        <v>5.66</v>
      </c>
      <c r="C15" s="10">
        <f t="shared" si="5"/>
        <v>3.98</v>
      </c>
      <c r="D15" s="1">
        <f t="shared" si="6"/>
        <v>2.02</v>
      </c>
      <c r="E15" s="1">
        <f t="shared" si="7"/>
        <v>7.16</v>
      </c>
      <c r="F15" s="1">
        <f t="shared" si="8"/>
        <v>1.84</v>
      </c>
      <c r="G15" s="1">
        <f t="shared" si="9"/>
        <v>2</v>
      </c>
      <c r="H15" s="11">
        <f t="shared" si="10"/>
        <v>30.35714286</v>
      </c>
      <c r="I15" s="12">
        <v>44532.0</v>
      </c>
      <c r="J15" s="13">
        <v>5.0</v>
      </c>
      <c r="K15" s="13">
        <v>3.0</v>
      </c>
      <c r="L15" s="13">
        <v>1.0</v>
      </c>
      <c r="M15" s="13">
        <v>3.0</v>
      </c>
      <c r="N15" s="13">
        <v>1.0</v>
      </c>
      <c r="O15" s="4">
        <v>0.0</v>
      </c>
      <c r="P15" s="14">
        <f t="shared" si="2"/>
        <v>13</v>
      </c>
      <c r="Q15" s="12">
        <v>44532.0</v>
      </c>
      <c r="R15" s="15">
        <f t="shared" ref="R15:W15" si="22">(R14-J15)</f>
        <v>15</v>
      </c>
      <c r="S15" s="15">
        <f t="shared" si="22"/>
        <v>6.5</v>
      </c>
      <c r="T15" s="15">
        <f t="shared" si="22"/>
        <v>5</v>
      </c>
      <c r="U15" s="15">
        <f t="shared" si="22"/>
        <v>23</v>
      </c>
      <c r="V15" s="15">
        <f t="shared" si="22"/>
        <v>-5.7</v>
      </c>
      <c r="W15" s="15">
        <f t="shared" si="22"/>
        <v>-3</v>
      </c>
      <c r="X15" s="15">
        <f t="shared" si="12"/>
        <v>40.8</v>
      </c>
    </row>
    <row r="16">
      <c r="A16" s="9">
        <v>44533.0</v>
      </c>
      <c r="B16" s="10">
        <f t="shared" si="4"/>
        <v>2.84</v>
      </c>
      <c r="C16" s="10">
        <f t="shared" si="5"/>
        <v>2.02</v>
      </c>
      <c r="D16" s="1">
        <f t="shared" si="6"/>
        <v>0.98</v>
      </c>
      <c r="E16" s="1">
        <f t="shared" si="7"/>
        <v>4.59</v>
      </c>
      <c r="F16" s="1">
        <f t="shared" si="8"/>
        <v>0.91</v>
      </c>
      <c r="G16" s="1">
        <f t="shared" si="9"/>
        <v>1</v>
      </c>
      <c r="H16" s="11">
        <f t="shared" si="10"/>
        <v>20.67857143</v>
      </c>
      <c r="I16" s="12">
        <v>44533.0</v>
      </c>
      <c r="J16" s="13">
        <v>4.5</v>
      </c>
      <c r="K16" s="13">
        <v>4.0</v>
      </c>
      <c r="L16" s="13">
        <v>0.0</v>
      </c>
      <c r="M16" s="13">
        <v>2.0</v>
      </c>
      <c r="N16" s="13">
        <v>1.0</v>
      </c>
      <c r="O16" s="4">
        <v>1.0</v>
      </c>
      <c r="P16" s="14">
        <f t="shared" si="2"/>
        <v>12.5</v>
      </c>
      <c r="Q16" s="12">
        <v>44533.0</v>
      </c>
      <c r="R16" s="15">
        <f t="shared" ref="R16:W16" si="23">(R15-J16)</f>
        <v>10.5</v>
      </c>
      <c r="S16" s="15">
        <f t="shared" si="23"/>
        <v>2.5</v>
      </c>
      <c r="T16" s="15">
        <f t="shared" si="23"/>
        <v>5</v>
      </c>
      <c r="U16" s="15">
        <f t="shared" si="23"/>
        <v>21</v>
      </c>
      <c r="V16" s="15">
        <f t="shared" si="23"/>
        <v>-6.7</v>
      </c>
      <c r="W16" s="15">
        <f t="shared" si="23"/>
        <v>-4</v>
      </c>
      <c r="X16" s="15">
        <f t="shared" si="12"/>
        <v>28.3</v>
      </c>
    </row>
    <row r="17">
      <c r="A17" s="9">
        <v>44534.0</v>
      </c>
      <c r="B17" s="10">
        <v>0.0</v>
      </c>
      <c r="C17" s="10">
        <v>0.0</v>
      </c>
      <c r="D17" s="1">
        <v>0.0</v>
      </c>
      <c r="E17" s="1">
        <v>0.0</v>
      </c>
      <c r="F17" s="1">
        <v>0.0</v>
      </c>
      <c r="G17" s="1">
        <f t="shared" si="9"/>
        <v>0</v>
      </c>
      <c r="H17" s="11">
        <f t="shared" si="10"/>
        <v>11</v>
      </c>
      <c r="I17" s="12">
        <v>44534.0</v>
      </c>
      <c r="J17" s="13">
        <v>3.0</v>
      </c>
      <c r="K17" s="13">
        <v>3.0</v>
      </c>
      <c r="L17" s="13">
        <v>1.0</v>
      </c>
      <c r="M17" s="13">
        <v>3.0</v>
      </c>
      <c r="N17" s="13">
        <v>3.0</v>
      </c>
      <c r="O17" s="4">
        <v>2.0</v>
      </c>
      <c r="P17" s="14">
        <f t="shared" si="2"/>
        <v>15</v>
      </c>
      <c r="Q17" s="12">
        <v>44534.0</v>
      </c>
      <c r="R17" s="15">
        <f t="shared" ref="R17:W17" si="24">(R16-J17)</f>
        <v>7.5</v>
      </c>
      <c r="S17" s="15">
        <f t="shared" si="24"/>
        <v>-0.5</v>
      </c>
      <c r="T17" s="15">
        <f t="shared" si="24"/>
        <v>4</v>
      </c>
      <c r="U17" s="15">
        <f t="shared" si="24"/>
        <v>18</v>
      </c>
      <c r="V17" s="15">
        <f t="shared" si="24"/>
        <v>-9.7</v>
      </c>
      <c r="W17" s="15">
        <f t="shared" si="24"/>
        <v>-6</v>
      </c>
      <c r="X17" s="15">
        <f t="shared" si="12"/>
        <v>13.3</v>
      </c>
      <c r="AB17" s="16"/>
      <c r="AC17" s="16"/>
    </row>
    <row r="18">
      <c r="A18" s="1" t="s">
        <v>10</v>
      </c>
      <c r="B18" s="1">
        <f t="shared" ref="B18:D18" si="25">B3</f>
        <v>39.5</v>
      </c>
      <c r="C18" s="1">
        <f t="shared" si="25"/>
        <v>27.5</v>
      </c>
      <c r="D18" s="1">
        <f t="shared" si="25"/>
        <v>14.5</v>
      </c>
      <c r="E18" s="1">
        <v>38.0</v>
      </c>
      <c r="F18" s="1">
        <f t="shared" ref="F18:G18" si="26">F3</f>
        <v>13</v>
      </c>
      <c r="G18" s="1">
        <f t="shared" si="26"/>
        <v>14</v>
      </c>
      <c r="H18" s="17">
        <f>SUM(B18:G18)</f>
        <v>146.5</v>
      </c>
      <c r="I18" s="5" t="s">
        <v>10</v>
      </c>
      <c r="J18" s="13">
        <f>SUM(J3:J17)</f>
        <v>33</v>
      </c>
      <c r="K18" s="13">
        <f t="shared" ref="K18:M18" si="27">sum(K3:K17)</f>
        <v>29</v>
      </c>
      <c r="L18" s="13">
        <f t="shared" si="27"/>
        <v>10.5</v>
      </c>
      <c r="M18" s="13">
        <f t="shared" si="27"/>
        <v>20</v>
      </c>
      <c r="N18" s="15">
        <f>SUM(N4:N17)</f>
        <v>22.7</v>
      </c>
      <c r="O18" s="4">
        <f>SUM(O3:O17)</f>
        <v>21</v>
      </c>
      <c r="P18" s="14">
        <f t="shared" si="2"/>
        <v>136.2</v>
      </c>
      <c r="Q18" s="18"/>
      <c r="R18" s="19"/>
      <c r="S18" s="19"/>
      <c r="T18" s="19"/>
      <c r="U18" s="19"/>
      <c r="V18" s="19"/>
      <c r="W18" s="19"/>
      <c r="X18" s="19"/>
      <c r="AA18" s="20" t="s">
        <v>11</v>
      </c>
      <c r="AB18" s="21" t="s">
        <v>12</v>
      </c>
      <c r="AC18" s="20" t="s">
        <v>13</v>
      </c>
    </row>
    <row r="19">
      <c r="H19" s="22"/>
      <c r="N19" s="23"/>
      <c r="O19" s="23"/>
      <c r="AB19" s="21">
        <v>3.0</v>
      </c>
      <c r="AC19" s="24">
        <v>-0.25</v>
      </c>
    </row>
    <row r="20">
      <c r="H20" s="25"/>
      <c r="AB20" s="21">
        <v>4.0</v>
      </c>
      <c r="AC20" s="26">
        <v>-0.21</v>
      </c>
    </row>
    <row r="21">
      <c r="Z21" s="16"/>
      <c r="AB21" s="21">
        <v>5.0</v>
      </c>
      <c r="AC21" s="26">
        <v>-0.56</v>
      </c>
    </row>
    <row r="22">
      <c r="AB22" s="21">
        <v>6.0</v>
      </c>
      <c r="AC22" s="27">
        <v>-0.19</v>
      </c>
    </row>
    <row r="33">
      <c r="E33" s="23" t="s">
        <v>14</v>
      </c>
    </row>
    <row r="40">
      <c r="H40" s="25"/>
    </row>
    <row r="41">
      <c r="H41" s="25"/>
    </row>
    <row r="42">
      <c r="H42" s="25"/>
    </row>
    <row r="43">
      <c r="H43" s="25"/>
    </row>
    <row r="44">
      <c r="H44" s="25"/>
    </row>
    <row r="45">
      <c r="H45" s="25"/>
    </row>
    <row r="46">
      <c r="H46" s="25"/>
    </row>
    <row r="47">
      <c r="H47" s="25"/>
    </row>
    <row r="48">
      <c r="H48" s="25"/>
    </row>
    <row r="49">
      <c r="H49" s="25"/>
    </row>
    <row r="50">
      <c r="H50" s="25"/>
    </row>
    <row r="51">
      <c r="H51" s="25"/>
    </row>
    <row r="52">
      <c r="H52" s="25"/>
    </row>
    <row r="53">
      <c r="H53" s="25"/>
    </row>
    <row r="54">
      <c r="H54" s="25"/>
    </row>
    <row r="55">
      <c r="H55" s="25"/>
    </row>
    <row r="56">
      <c r="H56" s="25"/>
    </row>
    <row r="57">
      <c r="H57" s="25"/>
    </row>
    <row r="58">
      <c r="H58" s="25"/>
    </row>
    <row r="59">
      <c r="H59" s="25"/>
    </row>
    <row r="60">
      <c r="H60" s="25"/>
    </row>
    <row r="61">
      <c r="H61" s="25"/>
    </row>
    <row r="62">
      <c r="H62" s="25"/>
    </row>
    <row r="63">
      <c r="H63" s="25"/>
    </row>
    <row r="64">
      <c r="H64" s="25"/>
    </row>
    <row r="65">
      <c r="H65" s="25"/>
    </row>
    <row r="66">
      <c r="H66" s="25"/>
    </row>
    <row r="67">
      <c r="H67" s="25"/>
    </row>
    <row r="68">
      <c r="H68" s="25"/>
    </row>
    <row r="69">
      <c r="H69" s="25"/>
    </row>
    <row r="70">
      <c r="H70" s="25"/>
    </row>
    <row r="71">
      <c r="H71" s="25"/>
    </row>
    <row r="72">
      <c r="H72" s="25"/>
    </row>
    <row r="73">
      <c r="H73" s="25"/>
    </row>
    <row r="74">
      <c r="H74" s="25"/>
    </row>
    <row r="75">
      <c r="H75" s="25"/>
    </row>
    <row r="76">
      <c r="H76" s="25"/>
    </row>
    <row r="77">
      <c r="H77" s="25"/>
    </row>
    <row r="78">
      <c r="H78" s="25"/>
    </row>
    <row r="79">
      <c r="H79" s="25"/>
    </row>
    <row r="80">
      <c r="H80" s="25"/>
    </row>
    <row r="81">
      <c r="H81" s="25"/>
    </row>
    <row r="82">
      <c r="H82" s="25"/>
    </row>
    <row r="83">
      <c r="H83" s="25"/>
    </row>
    <row r="84">
      <c r="H84" s="25"/>
    </row>
    <row r="85">
      <c r="H85" s="25"/>
    </row>
    <row r="86">
      <c r="H86" s="25"/>
    </row>
    <row r="87">
      <c r="H87" s="25"/>
    </row>
    <row r="88">
      <c r="H88" s="25"/>
    </row>
    <row r="89">
      <c r="H89" s="25"/>
    </row>
    <row r="90">
      <c r="H90" s="25"/>
    </row>
    <row r="91">
      <c r="H91" s="25"/>
    </row>
    <row r="92">
      <c r="H92" s="25"/>
    </row>
    <row r="93">
      <c r="H93" s="25"/>
    </row>
    <row r="94">
      <c r="H94" s="25"/>
    </row>
    <row r="95">
      <c r="H95" s="25"/>
    </row>
    <row r="96">
      <c r="H96" s="25"/>
    </row>
    <row r="97">
      <c r="H97" s="25"/>
    </row>
    <row r="98">
      <c r="H98" s="25"/>
    </row>
    <row r="99">
      <c r="H99" s="25"/>
    </row>
    <row r="100">
      <c r="H100" s="25"/>
    </row>
    <row r="101">
      <c r="H101" s="25"/>
    </row>
    <row r="102">
      <c r="H102" s="25"/>
    </row>
    <row r="103">
      <c r="H103" s="25"/>
    </row>
  </sheetData>
  <drawing r:id="rId2"/>
  <legacyDrawing r:id="rId3"/>
</worksheet>
</file>