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vanes\OneDrive\Documentos\hh\VANE_HP\hp\Nueva carpeta\UNIVERSIDAD\SEMESTRE 5\CONTABILIDAD FINANCIERA\"/>
    </mc:Choice>
  </mc:AlternateContent>
  <xr:revisionPtr revIDLastSave="0" documentId="13_ncr:1_{69417325-B35C-4DD7-BD4E-7B8D5E734AA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Hoja1X (2)" sheetId="1" r:id="rId1"/>
    <sheet name="EJEMPLO (2)" sheetId="2" r:id="rId2"/>
    <sheet name="Tarea" sheetId="4" r:id="rId3"/>
    <sheet name="Hoja2 (2)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4" l="1"/>
  <c r="D31" i="4"/>
  <c r="C25" i="4"/>
  <c r="C29" i="4"/>
  <c r="F48" i="2"/>
  <c r="F48" i="4"/>
  <c r="E44" i="4"/>
  <c r="D26" i="4"/>
  <c r="F19" i="4"/>
  <c r="F18" i="4"/>
  <c r="E16" i="4"/>
  <c r="E15" i="4"/>
  <c r="D14" i="4"/>
  <c r="F8" i="4"/>
  <c r="E7" i="4"/>
  <c r="E47" i="4"/>
  <c r="D40" i="4"/>
  <c r="D36" i="4"/>
  <c r="E40" i="4" s="1"/>
  <c r="E7" i="2"/>
  <c r="F8" i="2" s="1"/>
  <c r="D14" i="2"/>
  <c r="E15" i="2" s="1"/>
  <c r="E16" i="2" s="1"/>
  <c r="F18" i="2" s="1"/>
  <c r="E31" i="2"/>
  <c r="D36" i="2"/>
  <c r="D40" i="2"/>
  <c r="E40" i="2" s="1"/>
  <c r="F40" i="2" s="1"/>
  <c r="E44" i="2"/>
  <c r="E47" i="2"/>
  <c r="D75" i="1"/>
  <c r="E75" i="1" s="1"/>
  <c r="F75" i="1" s="1"/>
  <c r="F83" i="1"/>
  <c r="E91" i="1"/>
  <c r="E94" i="1"/>
  <c r="F95" i="1"/>
  <c r="F103" i="1"/>
  <c r="A107" i="1"/>
  <c r="E113" i="1"/>
  <c r="E114" i="1"/>
  <c r="F114" i="1" s="1"/>
  <c r="F115" i="1" s="1"/>
  <c r="B115" i="1"/>
  <c r="F40" i="4" l="1"/>
  <c r="F41" i="4" s="1"/>
  <c r="F49" i="4" s="1"/>
  <c r="F19" i="2"/>
  <c r="F41" i="2" s="1"/>
  <c r="F49" i="2" s="1"/>
  <c r="E50" i="2" s="1"/>
  <c r="F51" i="2" s="1"/>
  <c r="F52" i="2" s="1"/>
  <c r="E51" i="2"/>
  <c r="E50" i="4" l="1"/>
  <c r="E51" i="4"/>
  <c r="F51" i="4" l="1"/>
  <c r="F52" i="4" s="1"/>
</calcChain>
</file>

<file path=xl/sharedStrings.xml><?xml version="1.0" encoding="utf-8"?>
<sst xmlns="http://schemas.openxmlformats.org/spreadsheetml/2006/main" count="282" uniqueCount="95">
  <si>
    <t>PTU 10%</t>
  </si>
  <si>
    <t>ISR 35%</t>
  </si>
  <si>
    <t>UTILIDAD NETA ANTES DE IMPUESTOS</t>
  </si>
  <si>
    <t>EJEMPLO</t>
  </si>
  <si>
    <t>10% PTU</t>
  </si>
  <si>
    <t>UTILIDAD DEL EJERCICIO</t>
  </si>
  <si>
    <t>IGUAL</t>
  </si>
  <si>
    <t>MENOS</t>
  </si>
  <si>
    <t>35% de ISR</t>
  </si>
  <si>
    <t>PERDIDA O UTILIDAD NETA ENTRE OTROS GASTOS Y PRODUCTOS</t>
  </si>
  <si>
    <t>UTILIDAD DE OPERACIÓN</t>
  </si>
  <si>
    <t>PERDIDA NETA ENTRE OTROS GASTOS Y PRODUCTOS</t>
  </si>
  <si>
    <t>DIVIDENDOS COBRADOS</t>
  </si>
  <si>
    <t>COMISIONES COBRADAS</t>
  </si>
  <si>
    <t>OTROS PRODUCTOS</t>
  </si>
  <si>
    <t>PERDIDA EN VENTA DE ACCIONES</t>
  </si>
  <si>
    <t>PERDIDA EN VENTA DE MOBILIARIO</t>
  </si>
  <si>
    <t>OTROS GASTOS</t>
  </si>
  <si>
    <t>UTILIDAD O PERDIDA ENTRE OTROS GASTOS Y PRODUCTOS</t>
  </si>
  <si>
    <t>GASTOS DE OPERACIÓN</t>
  </si>
  <si>
    <t>UTILIDAD BRUTA</t>
  </si>
  <si>
    <t>UTILIDAD OPERACIÓN</t>
  </si>
  <si>
    <t>UTILIDAD EN CAMBIOS</t>
  </si>
  <si>
    <t>MAS</t>
  </si>
  <si>
    <t>INTERESES COBRADOS</t>
  </si>
  <si>
    <t>PRODUCTOS FINANCIEROS</t>
  </si>
  <si>
    <t>GASTOS DE SITUACION</t>
  </si>
  <si>
    <t>PERDIDA EN CAMBIOS</t>
  </si>
  <si>
    <t>INTERESES PAGADOS</t>
  </si>
  <si>
    <t>GASTOS FINANCIEROS</t>
  </si>
  <si>
    <t>CONSUMO DE LUZ DE LAS OFICINAS</t>
  </si>
  <si>
    <t>PAPELERIA Y UTILES DE OFICINA</t>
  </si>
  <si>
    <t>SUELDOS DEL PERSONAL DE OFICINA</t>
  </si>
  <si>
    <t>RENTA DE LAS OFICINAS</t>
  </si>
  <si>
    <t>GASTOS ADMINISTRATIVOS</t>
  </si>
  <si>
    <t>CONSUMO DE LUZ DEL ALMACEN</t>
  </si>
  <si>
    <t>COMISIONES DE AGENTES</t>
  </si>
  <si>
    <t>SUELDOS DE AGENTES</t>
  </si>
  <si>
    <t>PROPAGANDA</t>
  </si>
  <si>
    <t>RENTA DEL ALMACEN</t>
  </si>
  <si>
    <t>GASTO DE VENTAS</t>
  </si>
  <si>
    <t>PRODUCTO FINANCIERO</t>
  </si>
  <si>
    <t>GASTO DE ADMINISTRACION</t>
  </si>
  <si>
    <t>GASTOS DE VENTAS</t>
  </si>
  <si>
    <t>COSTO DE LO VENDIDO</t>
  </si>
  <si>
    <t>VENTAS NETAS</t>
  </si>
  <si>
    <t>UTILIDAD NETA</t>
  </si>
  <si>
    <t>INVENTARIO FINAL</t>
  </si>
  <si>
    <t>SUMA DE MERCANCIA</t>
  </si>
  <si>
    <t>COMPRAS NETAS</t>
  </si>
  <si>
    <t>INVENTARIO INICIAL</t>
  </si>
  <si>
    <t>TOTAL DE MERCANCIA</t>
  </si>
  <si>
    <t>DESCUENTO SOBRE COMPRA</t>
  </si>
  <si>
    <t>DEVOLUCION SOBRE COMPRA</t>
  </si>
  <si>
    <t>COMPRAS TOTALES</t>
  </si>
  <si>
    <t>DESCUENTO SOBRECOMPRA</t>
  </si>
  <si>
    <t>DEVOLUCION DE COMPRA</t>
  </si>
  <si>
    <t>GASTOS DE COMPRA</t>
  </si>
  <si>
    <t xml:space="preserve">MAS </t>
  </si>
  <si>
    <t>COMPRAS</t>
  </si>
  <si>
    <t>GASTO DE COMPRA</t>
  </si>
  <si>
    <t>REBAJAS SOBRE VENTAS</t>
  </si>
  <si>
    <t>DEVOLUCIONES SOBRE VENTA</t>
  </si>
  <si>
    <t>VENTAS TOTALES</t>
  </si>
  <si>
    <t>REBAJAS SOBRE VENTA</t>
  </si>
  <si>
    <t>CONCEPTO</t>
  </si>
  <si>
    <t>DEL 1 ENERO AL 31 DE DICIEMBRE DE 2023.</t>
  </si>
  <si>
    <t>ESTADO DE RESULTADOS</t>
  </si>
  <si>
    <t>COMERCIAL MEXICANA, S.A. DE CV</t>
  </si>
  <si>
    <t>Sueldo de chofer</t>
  </si>
  <si>
    <t>Rebajas sobre venta</t>
  </si>
  <si>
    <t>Dividendos cobrados</t>
  </si>
  <si>
    <t>Papelería y útiles de oficina</t>
  </si>
  <si>
    <t>Descuentos sobre compra</t>
  </si>
  <si>
    <t>Sueldo del contador</t>
  </si>
  <si>
    <t>Sueldos del personal de oficina</t>
  </si>
  <si>
    <t>Publicidad</t>
  </si>
  <si>
    <t>Fletes y acarreos de mercancías vendidas</t>
  </si>
  <si>
    <t>Comisiones de agentes</t>
  </si>
  <si>
    <t>Sueldos de agentes</t>
  </si>
  <si>
    <t>Renta de oficinas</t>
  </si>
  <si>
    <t>Renta de tienda</t>
  </si>
  <si>
    <t>Gastos de compra</t>
  </si>
  <si>
    <t>Devoluciones sobre compra</t>
  </si>
  <si>
    <t>Devoluciones sobre venta</t>
  </si>
  <si>
    <t>Inventario final</t>
  </si>
  <si>
    <t>Inventario inicial</t>
  </si>
  <si>
    <t>Compras</t>
  </si>
  <si>
    <t>Ventas</t>
  </si>
  <si>
    <t>Periodo: 1 enero al 31 de diciembre de 2023</t>
  </si>
  <si>
    <t>Nombre: Almacenes García</t>
  </si>
  <si>
    <t xml:space="preserve">Estado de resultados </t>
  </si>
  <si>
    <t>Realiza el siguiente ejercicio</t>
  </si>
  <si>
    <t>chofer</t>
  </si>
  <si>
    <t xml:space="preserve">fletes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</si>
</sst>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70AD47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43" fontId="3" fillId="0" borderId="1" xfId="1" applyFont="1" applyBorder="1" applyAlignment="1">
      <alignment vertical="center" wrapText="1"/>
    </xf>
    <xf numFmtId="43" fontId="4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43" fontId="4" fillId="0" borderId="4" xfId="1" applyFont="1" applyBorder="1" applyAlignment="1">
      <alignment vertical="center" wrapText="1"/>
    </xf>
    <xf numFmtId="43" fontId="4" fillId="0" borderId="5" xfId="1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4" fillId="5" borderId="0" xfId="0" applyFont="1" applyFill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43" fontId="4" fillId="0" borderId="9" xfId="1" applyFont="1" applyBorder="1" applyAlignment="1">
      <alignment vertical="center" wrapText="1"/>
    </xf>
    <xf numFmtId="4" fontId="4" fillId="0" borderId="10" xfId="0" applyNumberFormat="1" applyFont="1" applyBorder="1" applyAlignment="1">
      <alignment vertical="center" wrapText="1"/>
    </xf>
    <xf numFmtId="4" fontId="4" fillId="0" borderId="5" xfId="0" applyNumberFormat="1" applyFont="1" applyBorder="1" applyAlignment="1">
      <alignment vertical="center" wrapText="1"/>
    </xf>
    <xf numFmtId="0" fontId="4" fillId="3" borderId="11" xfId="0" applyFont="1" applyFill="1" applyBorder="1" applyAlignment="1">
      <alignment horizontal="right" vertical="center" wrapText="1"/>
    </xf>
    <xf numFmtId="0" fontId="0" fillId="2" borderId="11" xfId="0" applyFill="1" applyBorder="1" applyAlignment="1">
      <alignment wrapText="1"/>
    </xf>
    <xf numFmtId="0" fontId="0" fillId="4" borderId="11" xfId="0" applyFill="1" applyBorder="1" applyAlignment="1">
      <alignment wrapText="1"/>
    </xf>
    <xf numFmtId="0" fontId="0" fillId="0" borderId="11" xfId="0" applyBorder="1" applyAlignment="1">
      <alignment wrapText="1"/>
    </xf>
    <xf numFmtId="0" fontId="2" fillId="0" borderId="0" xfId="0" applyFont="1"/>
    <xf numFmtId="0" fontId="2" fillId="4" borderId="11" xfId="0" applyFont="1" applyFill="1" applyBorder="1" applyAlignment="1">
      <alignment horizontal="center" wrapText="1"/>
    </xf>
    <xf numFmtId="0" fontId="4" fillId="6" borderId="11" xfId="0" applyFont="1" applyFill="1" applyBorder="1" applyAlignment="1">
      <alignment horizontal="right" vertical="center" wrapText="1"/>
    </xf>
    <xf numFmtId="0" fontId="4" fillId="0" borderId="11" xfId="0" applyFont="1" applyBorder="1" applyAlignment="1">
      <alignment horizontal="right" vertical="center" wrapText="1"/>
    </xf>
    <xf numFmtId="0" fontId="4" fillId="0" borderId="11" xfId="0" applyFont="1" applyBorder="1" applyAlignment="1">
      <alignment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right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4" fillId="8" borderId="11" xfId="0" applyFont="1" applyFill="1" applyBorder="1" applyAlignment="1">
      <alignment horizontal="right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4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9" borderId="0" xfId="0" applyFont="1" applyFill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4" fontId="4" fillId="0" borderId="10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" fontId="4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10" borderId="0" xfId="0" applyFont="1" applyFill="1" applyAlignment="1">
      <alignment horizontal="center" vertical="center" wrapText="1"/>
    </xf>
    <xf numFmtId="0" fontId="4" fillId="0" borderId="2" xfId="0" applyFont="1" applyBorder="1" applyAlignment="1">
      <alignment horizontal="right" vertical="center" wrapText="1"/>
    </xf>
    <xf numFmtId="43" fontId="3" fillId="2" borderId="1" xfId="1" applyFont="1" applyFill="1" applyBorder="1" applyAlignment="1">
      <alignment vertical="center" wrapText="1"/>
    </xf>
    <xf numFmtId="0" fontId="5" fillId="4" borderId="11" xfId="0" applyFont="1" applyFill="1" applyBorder="1" applyAlignment="1">
      <alignment horizontal="center" vertical="center" wrapText="1"/>
    </xf>
    <xf numFmtId="4" fontId="4" fillId="0" borderId="9" xfId="0" applyNumberFormat="1" applyFont="1" applyBorder="1" applyAlignment="1">
      <alignment vertical="center" wrapText="1"/>
    </xf>
    <xf numFmtId="8" fontId="4" fillId="0" borderId="5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8" fontId="4" fillId="0" borderId="2" xfId="0" applyNumberFormat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0" xfId="0" applyFont="1" applyAlignment="1">
      <alignment vertical="center"/>
    </xf>
    <xf numFmtId="8" fontId="4" fillId="2" borderId="5" xfId="0" applyNumberFormat="1" applyFont="1" applyFill="1" applyBorder="1" applyAlignment="1">
      <alignment vertical="center"/>
    </xf>
    <xf numFmtId="4" fontId="4" fillId="2" borderId="5" xfId="0" applyNumberFormat="1" applyFont="1" applyFill="1" applyBorder="1" applyAlignment="1">
      <alignment vertical="center" wrapText="1"/>
    </xf>
    <xf numFmtId="4" fontId="4" fillId="2" borderId="5" xfId="0" applyNumberFormat="1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right" vertical="center" wrapText="1"/>
    </xf>
    <xf numFmtId="43" fontId="4" fillId="2" borderId="2" xfId="1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12" xfId="0" applyBorder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5"/>
  <sheetViews>
    <sheetView topLeftCell="A55" zoomScale="85" zoomScaleNormal="85" workbookViewId="0">
      <selection activeCell="H7" sqref="H7"/>
    </sheetView>
  </sheetViews>
  <sheetFormatPr baseColWidth="10" defaultRowHeight="14.4" x14ac:dyDescent="0.3"/>
  <cols>
    <col min="1" max="1" width="12.109375" bestFit="1" customWidth="1"/>
    <col min="2" max="2" width="16.88671875" style="1" bestFit="1" customWidth="1"/>
    <col min="3" max="3" width="16.109375" style="1" bestFit="1" customWidth="1"/>
    <col min="4" max="4" width="24" style="1" bestFit="1" customWidth="1"/>
    <col min="5" max="5" width="15.44140625" style="1" customWidth="1"/>
    <col min="6" max="6" width="16.109375" style="1" bestFit="1" customWidth="1"/>
    <col min="7" max="7" width="12.109375" style="1" bestFit="1" customWidth="1"/>
    <col min="8" max="8" width="11.5546875" style="1" bestFit="1" customWidth="1"/>
    <col min="9" max="9" width="12.44140625" style="1" bestFit="1" customWidth="1"/>
    <col min="10" max="10" width="17" style="1" customWidth="1"/>
  </cols>
  <sheetData>
    <row r="1" spans="1:6" s="1" customFormat="1" ht="28.8" x14ac:dyDescent="0.3">
      <c r="C1" s="11" t="s">
        <v>62</v>
      </c>
    </row>
    <row r="2" spans="1:6" s="1" customFormat="1" ht="28.8" x14ac:dyDescent="0.3">
      <c r="A2" s="14" t="s">
        <v>63</v>
      </c>
      <c r="B2" s="13" t="s">
        <v>7</v>
      </c>
      <c r="D2" s="13" t="s">
        <v>6</v>
      </c>
      <c r="E2" s="12" t="s">
        <v>45</v>
      </c>
    </row>
    <row r="3" spans="1:6" s="1" customFormat="1" ht="28.8" x14ac:dyDescent="0.3">
      <c r="C3" s="11" t="s">
        <v>64</v>
      </c>
    </row>
    <row r="4" spans="1:6" s="1" customFormat="1" ht="15" thickBot="1" x14ac:dyDescent="0.35">
      <c r="A4"/>
    </row>
    <row r="5" spans="1:6" s="1" customFormat="1" ht="15" thickBot="1" x14ac:dyDescent="0.35">
      <c r="A5"/>
      <c r="B5" s="10" t="s">
        <v>3</v>
      </c>
      <c r="C5" s="54">
        <v>1</v>
      </c>
      <c r="D5" s="54">
        <v>2</v>
      </c>
      <c r="E5" s="54">
        <v>3</v>
      </c>
      <c r="F5" s="54">
        <v>4</v>
      </c>
    </row>
    <row r="6" spans="1:6" s="1" customFormat="1" ht="15" thickBot="1" x14ac:dyDescent="0.35">
      <c r="A6"/>
      <c r="B6" s="49" t="s">
        <v>63</v>
      </c>
      <c r="C6" s="8"/>
      <c r="D6" s="8"/>
      <c r="E6" s="24">
        <v>1950000</v>
      </c>
      <c r="F6" s="8"/>
    </row>
    <row r="7" spans="1:6" s="1" customFormat="1" ht="29.4" thickBot="1" x14ac:dyDescent="0.35">
      <c r="A7" s="45" t="s">
        <v>7</v>
      </c>
      <c r="B7" s="5" t="s">
        <v>62</v>
      </c>
      <c r="C7" s="8"/>
      <c r="D7" s="24">
        <v>30000</v>
      </c>
      <c r="E7" s="8"/>
      <c r="F7" s="8"/>
    </row>
    <row r="8" spans="1:6" s="1" customFormat="1" ht="29.4" thickBot="1" x14ac:dyDescent="0.35">
      <c r="A8"/>
      <c r="B8" s="5" t="s">
        <v>61</v>
      </c>
      <c r="C8" s="8"/>
      <c r="D8" s="24">
        <v>20000</v>
      </c>
      <c r="E8" s="8"/>
      <c r="F8" s="8"/>
    </row>
    <row r="9" spans="1:6" s="1" customFormat="1" ht="15" thickBot="1" x14ac:dyDescent="0.35">
      <c r="A9" s="45" t="s">
        <v>6</v>
      </c>
      <c r="B9" s="49" t="s">
        <v>45</v>
      </c>
      <c r="C9" s="8"/>
      <c r="D9" s="8"/>
      <c r="E9" s="8"/>
      <c r="F9" s="23">
        <v>1900000</v>
      </c>
    </row>
    <row r="12" spans="1:6" s="1" customFormat="1" ht="28.8" x14ac:dyDescent="0.3">
      <c r="A12" s="53" t="s">
        <v>59</v>
      </c>
      <c r="B12" s="15" t="s">
        <v>58</v>
      </c>
      <c r="C12" s="14" t="s">
        <v>60</v>
      </c>
      <c r="D12" s="15" t="s">
        <v>6</v>
      </c>
      <c r="E12" s="52" t="s">
        <v>54</v>
      </c>
    </row>
    <row r="13" spans="1:6" s="1" customFormat="1" ht="15" thickBot="1" x14ac:dyDescent="0.35">
      <c r="A13"/>
    </row>
    <row r="14" spans="1:6" s="1" customFormat="1" ht="15" thickBot="1" x14ac:dyDescent="0.35">
      <c r="A14"/>
      <c r="B14" s="51" t="s">
        <v>3</v>
      </c>
      <c r="C14" s="9">
        <v>1</v>
      </c>
      <c r="D14" s="9">
        <v>2</v>
      </c>
      <c r="E14" s="9">
        <v>3</v>
      </c>
      <c r="F14" s="9">
        <v>4</v>
      </c>
    </row>
    <row r="15" spans="1:6" s="1" customFormat="1" ht="15" thickBot="1" x14ac:dyDescent="0.35">
      <c r="A15"/>
      <c r="B15" s="49" t="s">
        <v>59</v>
      </c>
      <c r="C15" s="50">
        <v>800000</v>
      </c>
      <c r="D15" s="47"/>
      <c r="E15" s="47"/>
      <c r="F15" s="47"/>
    </row>
    <row r="16" spans="1:6" s="1" customFormat="1" ht="29.4" thickBot="1" x14ac:dyDescent="0.35">
      <c r="A16" s="45" t="s">
        <v>58</v>
      </c>
      <c r="B16" s="49" t="s">
        <v>57</v>
      </c>
      <c r="C16" s="50">
        <v>20000</v>
      </c>
      <c r="D16" s="47"/>
      <c r="E16" s="47"/>
      <c r="F16" s="47"/>
    </row>
    <row r="17" spans="1:9" s="1" customFormat="1" ht="29.4" thickBot="1" x14ac:dyDescent="0.35">
      <c r="A17"/>
      <c r="B17" s="49" t="s">
        <v>54</v>
      </c>
      <c r="C17" s="47"/>
      <c r="D17" s="48">
        <v>820000</v>
      </c>
      <c r="E17" s="47"/>
      <c r="F17" s="47"/>
    </row>
    <row r="20" spans="1:9" s="1" customFormat="1" ht="28.8" x14ac:dyDescent="0.3">
      <c r="C20" s="11" t="s">
        <v>56</v>
      </c>
    </row>
    <row r="21" spans="1:9" s="1" customFormat="1" ht="28.8" x14ac:dyDescent="0.3">
      <c r="A21" s="14" t="s">
        <v>54</v>
      </c>
      <c r="B21" s="13" t="s">
        <v>7</v>
      </c>
      <c r="D21" s="13" t="s">
        <v>6</v>
      </c>
      <c r="E21" s="12" t="s">
        <v>49</v>
      </c>
    </row>
    <row r="22" spans="1:9" s="1" customFormat="1" ht="28.8" x14ac:dyDescent="0.3">
      <c r="C22" s="11" t="s">
        <v>55</v>
      </c>
    </row>
    <row r="23" spans="1:9" s="1" customFormat="1" ht="15" thickBot="1" x14ac:dyDescent="0.35">
      <c r="A23"/>
    </row>
    <row r="24" spans="1:9" s="1" customFormat="1" ht="15" thickBot="1" x14ac:dyDescent="0.35">
      <c r="A24"/>
      <c r="B24" s="10" t="s">
        <v>3</v>
      </c>
      <c r="C24" s="9">
        <v>1</v>
      </c>
      <c r="D24" s="9">
        <v>2</v>
      </c>
      <c r="E24" s="9">
        <v>3</v>
      </c>
      <c r="F24" s="9">
        <v>4</v>
      </c>
    </row>
    <row r="25" spans="1:9" s="1" customFormat="1" ht="29.4" thickBot="1" x14ac:dyDescent="0.35">
      <c r="A25"/>
      <c r="B25" s="5" t="s">
        <v>54</v>
      </c>
      <c r="C25" s="8"/>
      <c r="D25" s="24">
        <v>820000</v>
      </c>
      <c r="E25" s="8"/>
      <c r="F25" s="8"/>
    </row>
    <row r="26" spans="1:9" s="1" customFormat="1" ht="29.4" thickBot="1" x14ac:dyDescent="0.35">
      <c r="A26" s="45" t="s">
        <v>7</v>
      </c>
      <c r="B26" s="5" t="s">
        <v>53</v>
      </c>
      <c r="C26" s="24">
        <v>60000</v>
      </c>
      <c r="D26" s="8"/>
      <c r="E26" s="8"/>
      <c r="F26" s="8"/>
    </row>
    <row r="27" spans="1:9" s="1" customFormat="1" ht="29.4" thickBot="1" x14ac:dyDescent="0.35">
      <c r="A27"/>
      <c r="B27" s="5" t="s">
        <v>52</v>
      </c>
      <c r="C27" s="24">
        <v>10000</v>
      </c>
      <c r="D27" s="23">
        <v>70000</v>
      </c>
      <c r="E27" s="8"/>
      <c r="F27" s="8"/>
    </row>
    <row r="28" spans="1:9" s="1" customFormat="1" ht="15" thickBot="1" x14ac:dyDescent="0.35">
      <c r="A28"/>
      <c r="B28" s="5" t="s">
        <v>49</v>
      </c>
      <c r="C28" s="8"/>
      <c r="D28" s="8"/>
      <c r="E28" s="23">
        <v>750000</v>
      </c>
      <c r="F28" s="8"/>
    </row>
    <row r="31" spans="1:9" s="1" customFormat="1" ht="28.8" x14ac:dyDescent="0.3">
      <c r="A31" s="17" t="s">
        <v>50</v>
      </c>
      <c r="B31" s="15" t="s">
        <v>23</v>
      </c>
      <c r="C31" s="44" t="s">
        <v>49</v>
      </c>
      <c r="D31" s="15" t="s">
        <v>6</v>
      </c>
      <c r="E31" s="12" t="s">
        <v>51</v>
      </c>
      <c r="F31" s="15" t="s">
        <v>7</v>
      </c>
      <c r="G31" s="16" t="s">
        <v>47</v>
      </c>
      <c r="H31" s="15" t="s">
        <v>6</v>
      </c>
      <c r="I31" s="46" t="s">
        <v>44</v>
      </c>
    </row>
    <row r="33" spans="1:6" s="1" customFormat="1" ht="15" thickBot="1" x14ac:dyDescent="0.35">
      <c r="A33"/>
    </row>
    <row r="34" spans="1:6" s="1" customFormat="1" ht="15" thickBot="1" x14ac:dyDescent="0.35">
      <c r="A34"/>
      <c r="B34" s="10" t="s">
        <v>3</v>
      </c>
      <c r="C34" s="9">
        <v>1</v>
      </c>
      <c r="D34" s="9">
        <v>2</v>
      </c>
      <c r="E34" s="9">
        <v>3</v>
      </c>
      <c r="F34" s="9">
        <v>4</v>
      </c>
    </row>
    <row r="35" spans="1:6" s="1" customFormat="1" ht="29.4" thickBot="1" x14ac:dyDescent="0.35">
      <c r="A35"/>
      <c r="B35" s="5" t="s">
        <v>50</v>
      </c>
      <c r="C35" s="8"/>
      <c r="D35" s="8"/>
      <c r="E35" s="24">
        <v>1250000</v>
      </c>
      <c r="F35" s="8"/>
    </row>
    <row r="36" spans="1:6" s="1" customFormat="1" ht="15" thickBot="1" x14ac:dyDescent="0.35">
      <c r="A36" s="45" t="s">
        <v>23</v>
      </c>
      <c r="B36" s="5" t="s">
        <v>49</v>
      </c>
      <c r="C36" s="8"/>
      <c r="D36" s="8"/>
      <c r="E36" s="24">
        <v>750000</v>
      </c>
      <c r="F36" s="8"/>
    </row>
    <row r="37" spans="1:6" s="1" customFormat="1" ht="29.4" thickBot="1" x14ac:dyDescent="0.35">
      <c r="A37" s="45" t="s">
        <v>6</v>
      </c>
      <c r="B37" s="5" t="s">
        <v>48</v>
      </c>
      <c r="C37" s="8"/>
      <c r="D37" s="8"/>
      <c r="E37" s="23">
        <v>2000000</v>
      </c>
      <c r="F37" s="8"/>
    </row>
    <row r="38" spans="1:6" s="1" customFormat="1" ht="15" thickBot="1" x14ac:dyDescent="0.35">
      <c r="A38" s="45" t="s">
        <v>7</v>
      </c>
      <c r="B38" s="5" t="s">
        <v>47</v>
      </c>
      <c r="C38" s="8"/>
      <c r="D38" s="8"/>
      <c r="E38" s="24">
        <v>600000</v>
      </c>
      <c r="F38" s="8"/>
    </row>
    <row r="39" spans="1:6" s="1" customFormat="1" ht="29.4" thickBot="1" x14ac:dyDescent="0.35">
      <c r="A39"/>
      <c r="B39" s="5" t="s">
        <v>44</v>
      </c>
      <c r="C39" s="8"/>
      <c r="D39" s="8"/>
      <c r="E39" s="8"/>
      <c r="F39" s="23">
        <v>1400000</v>
      </c>
    </row>
    <row r="42" spans="1:6" s="1" customFormat="1" ht="28.8" x14ac:dyDescent="0.3">
      <c r="A42" s="17" t="s">
        <v>45</v>
      </c>
      <c r="B42" s="15" t="s">
        <v>7</v>
      </c>
      <c r="C42" s="16" t="s">
        <v>44</v>
      </c>
      <c r="D42" s="15" t="s">
        <v>6</v>
      </c>
      <c r="E42" s="12" t="s">
        <v>46</v>
      </c>
    </row>
    <row r="43" spans="1:6" s="1" customFormat="1" ht="15" thickBot="1" x14ac:dyDescent="0.35">
      <c r="A43"/>
    </row>
    <row r="44" spans="1:6" s="1" customFormat="1" ht="15" thickBot="1" x14ac:dyDescent="0.35">
      <c r="A44"/>
      <c r="B44" s="10" t="s">
        <v>3</v>
      </c>
      <c r="C44" s="9">
        <v>1</v>
      </c>
      <c r="D44" s="9">
        <v>2</v>
      </c>
      <c r="E44" s="9">
        <v>3</v>
      </c>
      <c r="F44" s="9">
        <v>4</v>
      </c>
    </row>
    <row r="45" spans="1:6" s="1" customFormat="1" ht="15" thickBot="1" x14ac:dyDescent="0.35">
      <c r="A45"/>
      <c r="B45" s="5" t="s">
        <v>45</v>
      </c>
      <c r="C45" s="8"/>
      <c r="D45" s="8"/>
      <c r="E45" s="8"/>
      <c r="F45" s="24">
        <v>1900000</v>
      </c>
    </row>
    <row r="46" spans="1:6" s="1" customFormat="1" ht="29.4" thickBot="1" x14ac:dyDescent="0.35">
      <c r="A46" s="45" t="s">
        <v>7</v>
      </c>
      <c r="B46" s="5" t="s">
        <v>44</v>
      </c>
      <c r="C46" s="8"/>
      <c r="D46" s="8"/>
      <c r="E46" s="8"/>
      <c r="F46" s="24">
        <v>1400000</v>
      </c>
    </row>
    <row r="47" spans="1:6" s="1" customFormat="1" ht="15" thickBot="1" x14ac:dyDescent="0.35">
      <c r="A47"/>
      <c r="B47" s="5" t="s">
        <v>20</v>
      </c>
      <c r="C47" s="8"/>
      <c r="D47" s="8"/>
      <c r="E47" s="8"/>
      <c r="F47" s="23">
        <v>500000</v>
      </c>
    </row>
    <row r="50" spans="1:9" s="1" customFormat="1" ht="28.8" x14ac:dyDescent="0.3">
      <c r="A50" s="17" t="s">
        <v>43</v>
      </c>
      <c r="B50" s="15" t="s">
        <v>23</v>
      </c>
      <c r="C50" s="44" t="s">
        <v>42</v>
      </c>
      <c r="D50" s="15" t="s">
        <v>23</v>
      </c>
      <c r="E50" s="44" t="s">
        <v>29</v>
      </c>
      <c r="F50" s="43" t="s">
        <v>7</v>
      </c>
      <c r="G50" s="42" t="s">
        <v>41</v>
      </c>
      <c r="H50" s="15" t="s">
        <v>6</v>
      </c>
      <c r="I50" s="12" t="s">
        <v>19</v>
      </c>
    </row>
    <row r="52" spans="1:9" s="1" customFormat="1" ht="15" thickBot="1" x14ac:dyDescent="0.35">
      <c r="A52"/>
    </row>
    <row r="53" spans="1:9" s="1" customFormat="1" x14ac:dyDescent="0.3">
      <c r="A53"/>
      <c r="B53" s="19" t="s">
        <v>3</v>
      </c>
      <c r="C53" s="41">
        <v>1</v>
      </c>
      <c r="D53" s="41">
        <v>2</v>
      </c>
      <c r="E53" s="41">
        <v>3</v>
      </c>
      <c r="F53" s="41">
        <v>4</v>
      </c>
    </row>
    <row r="54" spans="1:9" s="1" customFormat="1" ht="28.8" x14ac:dyDescent="0.3">
      <c r="A54"/>
      <c r="B54" s="40" t="s">
        <v>19</v>
      </c>
      <c r="C54" s="39"/>
      <c r="D54" s="39"/>
      <c r="E54" s="39"/>
      <c r="F54" s="39"/>
    </row>
    <row r="55" spans="1:9" s="1" customFormat="1" x14ac:dyDescent="0.3">
      <c r="A55"/>
      <c r="B55" s="38" t="s">
        <v>40</v>
      </c>
      <c r="C55" s="33"/>
      <c r="D55" s="33"/>
      <c r="E55" s="33"/>
      <c r="F55" s="33"/>
    </row>
    <row r="56" spans="1:9" s="1" customFormat="1" ht="28.8" x14ac:dyDescent="0.3">
      <c r="A56"/>
      <c r="B56" s="33" t="s">
        <v>39</v>
      </c>
      <c r="C56" s="33"/>
      <c r="D56" s="32">
        <v>17000</v>
      </c>
      <c r="E56" s="33"/>
      <c r="F56" s="33"/>
    </row>
    <row r="57" spans="1:9" s="1" customFormat="1" x14ac:dyDescent="0.3">
      <c r="A57"/>
      <c r="B57" s="33" t="s">
        <v>38</v>
      </c>
      <c r="C57" s="33"/>
      <c r="D57" s="32">
        <v>9000</v>
      </c>
      <c r="E57" s="33"/>
      <c r="F57" s="33"/>
    </row>
    <row r="58" spans="1:9" s="1" customFormat="1" ht="28.8" x14ac:dyDescent="0.3">
      <c r="A58"/>
      <c r="B58" s="33" t="s">
        <v>37</v>
      </c>
      <c r="C58" s="33"/>
      <c r="D58" s="32">
        <v>32000</v>
      </c>
      <c r="E58" s="33"/>
      <c r="F58" s="33"/>
    </row>
    <row r="59" spans="1:9" s="1" customFormat="1" ht="28.8" x14ac:dyDescent="0.3">
      <c r="A59"/>
      <c r="B59" s="33" t="s">
        <v>36</v>
      </c>
      <c r="C59" s="33"/>
      <c r="D59" s="32">
        <v>16000</v>
      </c>
      <c r="E59" s="33"/>
      <c r="F59" s="33"/>
    </row>
    <row r="60" spans="1:9" s="1" customFormat="1" ht="28.8" x14ac:dyDescent="0.3">
      <c r="A60" s="29" t="s">
        <v>23</v>
      </c>
      <c r="B60" s="33" t="s">
        <v>35</v>
      </c>
      <c r="C60" s="33"/>
      <c r="D60" s="32">
        <v>1000</v>
      </c>
      <c r="E60" s="37">
        <v>75000</v>
      </c>
      <c r="F60" s="33"/>
    </row>
    <row r="61" spans="1:9" s="1" customFormat="1" x14ac:dyDescent="0.3">
      <c r="A61"/>
      <c r="B61" s="33"/>
      <c r="C61" s="33"/>
      <c r="D61" s="33"/>
      <c r="E61" s="33"/>
      <c r="F61" s="33"/>
    </row>
    <row r="62" spans="1:9" s="1" customFormat="1" ht="43.2" x14ac:dyDescent="0.3">
      <c r="A62"/>
      <c r="B62" s="36" t="s">
        <v>34</v>
      </c>
      <c r="C62" s="33"/>
      <c r="D62" s="33"/>
      <c r="E62" s="33"/>
      <c r="F62" s="33"/>
    </row>
    <row r="63" spans="1:9" s="1" customFormat="1" ht="28.8" x14ac:dyDescent="0.3">
      <c r="A63"/>
      <c r="B63" s="33" t="s">
        <v>33</v>
      </c>
      <c r="C63" s="33"/>
      <c r="D63" s="32">
        <v>12000</v>
      </c>
      <c r="E63" s="33"/>
      <c r="F63" s="33"/>
    </row>
    <row r="64" spans="1:9" s="1" customFormat="1" ht="43.2" x14ac:dyDescent="0.3">
      <c r="A64"/>
      <c r="B64" s="33" t="s">
        <v>32</v>
      </c>
      <c r="C64" s="33"/>
      <c r="D64" s="32">
        <v>43000</v>
      </c>
      <c r="E64" s="33"/>
      <c r="F64" s="33"/>
    </row>
    <row r="65" spans="1:6" s="1" customFormat="1" ht="28.8" x14ac:dyDescent="0.3">
      <c r="A65"/>
      <c r="B65" s="33" t="s">
        <v>31</v>
      </c>
      <c r="C65" s="33"/>
      <c r="D65" s="32">
        <v>3000</v>
      </c>
      <c r="E65" s="33"/>
      <c r="F65" s="33"/>
    </row>
    <row r="66" spans="1:6" s="1" customFormat="1" ht="28.8" x14ac:dyDescent="0.3">
      <c r="A66" s="29" t="s">
        <v>23</v>
      </c>
      <c r="B66" s="33" t="s">
        <v>30</v>
      </c>
      <c r="C66" s="33"/>
      <c r="D66" s="32">
        <v>2000</v>
      </c>
      <c r="E66" s="35">
        <v>60000</v>
      </c>
      <c r="F66" s="33"/>
    </row>
    <row r="67" spans="1:6" s="1" customFormat="1" x14ac:dyDescent="0.3">
      <c r="A67"/>
      <c r="B67" s="33"/>
      <c r="C67" s="33"/>
      <c r="D67" s="33"/>
      <c r="E67" s="33"/>
      <c r="F67" s="33"/>
    </row>
    <row r="68" spans="1:6" s="1" customFormat="1" ht="28.8" x14ac:dyDescent="0.3">
      <c r="A68"/>
      <c r="B68" s="34" t="s">
        <v>29</v>
      </c>
      <c r="C68" s="33"/>
      <c r="D68" s="33"/>
      <c r="E68" s="33"/>
      <c r="F68" s="33"/>
    </row>
    <row r="69" spans="1:6" s="1" customFormat="1" ht="28.8" x14ac:dyDescent="0.3">
      <c r="A69"/>
      <c r="B69" s="33" t="s">
        <v>28</v>
      </c>
      <c r="C69" s="32">
        <v>5000</v>
      </c>
      <c r="D69" s="33"/>
      <c r="E69" s="28"/>
      <c r="F69" s="33"/>
    </row>
    <row r="70" spans="1:6" s="1" customFormat="1" ht="28.8" x14ac:dyDescent="0.3">
      <c r="A70"/>
      <c r="B70" s="33" t="s">
        <v>27</v>
      </c>
      <c r="C70" s="32">
        <v>4500</v>
      </c>
      <c r="D70" s="33"/>
      <c r="E70" s="28"/>
      <c r="F70" s="33"/>
    </row>
    <row r="71" spans="1:6" s="1" customFormat="1" ht="28.8" x14ac:dyDescent="0.3">
      <c r="A71"/>
      <c r="B71" s="33" t="s">
        <v>26</v>
      </c>
      <c r="C71" s="32">
        <v>500</v>
      </c>
      <c r="D71" s="31">
        <v>10000</v>
      </c>
      <c r="E71" s="28"/>
      <c r="F71" s="28"/>
    </row>
    <row r="72" spans="1:6" s="1" customFormat="1" x14ac:dyDescent="0.3">
      <c r="A72" s="29" t="s">
        <v>7</v>
      </c>
      <c r="B72" s="28"/>
      <c r="C72" s="28"/>
      <c r="D72" s="28"/>
      <c r="E72" s="28"/>
      <c r="F72" s="28"/>
    </row>
    <row r="73" spans="1:6" s="1" customFormat="1" ht="28.8" x14ac:dyDescent="0.3">
      <c r="A73"/>
      <c r="B73" s="30" t="s">
        <v>25</v>
      </c>
      <c r="C73" s="28"/>
      <c r="D73" s="28"/>
      <c r="E73" s="28"/>
      <c r="F73" s="28"/>
    </row>
    <row r="74" spans="1:6" s="1" customFormat="1" ht="28.8" x14ac:dyDescent="0.3">
      <c r="A74"/>
      <c r="B74" s="28" t="s">
        <v>24</v>
      </c>
      <c r="C74" s="28">
        <v>1000</v>
      </c>
      <c r="D74" s="28"/>
      <c r="E74" s="28"/>
      <c r="F74" s="28"/>
    </row>
    <row r="75" spans="1:6" s="1" customFormat="1" ht="28.8" x14ac:dyDescent="0.3">
      <c r="A75" s="29" t="s">
        <v>23</v>
      </c>
      <c r="B75" s="28" t="s">
        <v>22</v>
      </c>
      <c r="C75" s="28">
        <v>3000</v>
      </c>
      <c r="D75" s="27">
        <f>SUM(C74:C75)</f>
        <v>4000</v>
      </c>
      <c r="E75" s="26">
        <f>D71-D75</f>
        <v>6000</v>
      </c>
      <c r="F75" s="25">
        <f>E60+E66+E75</f>
        <v>141000</v>
      </c>
    </row>
    <row r="78" spans="1:6" s="1" customFormat="1" ht="28.8" x14ac:dyDescent="0.3">
      <c r="A78" s="17" t="s">
        <v>20</v>
      </c>
      <c r="B78" s="15" t="s">
        <v>7</v>
      </c>
      <c r="C78" s="16" t="s">
        <v>19</v>
      </c>
      <c r="D78" s="15" t="s">
        <v>6</v>
      </c>
      <c r="E78" s="12" t="s">
        <v>21</v>
      </c>
    </row>
    <row r="79" spans="1:6" s="1" customFormat="1" ht="15" thickBot="1" x14ac:dyDescent="0.35">
      <c r="A79"/>
    </row>
    <row r="80" spans="1:6" s="1" customFormat="1" ht="15" thickBot="1" x14ac:dyDescent="0.35">
      <c r="A80"/>
      <c r="B80" s="10" t="s">
        <v>3</v>
      </c>
      <c r="C80" s="9">
        <v>1</v>
      </c>
      <c r="D80" s="9">
        <v>2</v>
      </c>
      <c r="E80" s="9">
        <v>3</v>
      </c>
      <c r="F80" s="9">
        <v>4</v>
      </c>
    </row>
    <row r="81" spans="1:6" s="1" customFormat="1" ht="15" thickBot="1" x14ac:dyDescent="0.35">
      <c r="A81"/>
      <c r="B81" s="5" t="s">
        <v>20</v>
      </c>
      <c r="C81" s="8"/>
      <c r="D81" s="8"/>
      <c r="E81" s="8"/>
      <c r="F81" s="23">
        <v>500000</v>
      </c>
    </row>
    <row r="82" spans="1:6" s="1" customFormat="1" ht="29.4" thickBot="1" x14ac:dyDescent="0.35">
      <c r="A82"/>
      <c r="B82" s="5" t="s">
        <v>19</v>
      </c>
      <c r="C82" s="8"/>
      <c r="D82" s="8"/>
      <c r="E82" s="8"/>
      <c r="F82" s="24">
        <v>141000</v>
      </c>
    </row>
    <row r="83" spans="1:6" s="1" customFormat="1" ht="29.4" thickBot="1" x14ac:dyDescent="0.35">
      <c r="A83"/>
      <c r="B83" s="5" t="s">
        <v>10</v>
      </c>
      <c r="C83" s="8"/>
      <c r="D83" s="8"/>
      <c r="E83" s="8"/>
      <c r="F83" s="23">
        <f>F81-F82</f>
        <v>359000</v>
      </c>
    </row>
    <row r="86" spans="1:6" s="1" customFormat="1" ht="57.6" x14ac:dyDescent="0.3">
      <c r="A86" s="17" t="s">
        <v>17</v>
      </c>
      <c r="B86" s="15" t="s">
        <v>7</v>
      </c>
      <c r="C86" s="16" t="s">
        <v>14</v>
      </c>
      <c r="D86" s="15" t="s">
        <v>6</v>
      </c>
      <c r="E86" s="12" t="s">
        <v>18</v>
      </c>
    </row>
    <row r="87" spans="1:6" s="1" customFormat="1" ht="15" thickBot="1" x14ac:dyDescent="0.35">
      <c r="A87"/>
    </row>
    <row r="88" spans="1:6" s="1" customFormat="1" ht="15" thickBot="1" x14ac:dyDescent="0.35">
      <c r="A88"/>
      <c r="B88" s="10" t="s">
        <v>3</v>
      </c>
      <c r="C88" s="9">
        <v>1</v>
      </c>
      <c r="D88" s="9">
        <v>2</v>
      </c>
      <c r="E88" s="9">
        <v>3</v>
      </c>
      <c r="F88" s="9">
        <v>4</v>
      </c>
    </row>
    <row r="89" spans="1:6" s="1" customFormat="1" ht="15" thickBot="1" x14ac:dyDescent="0.35">
      <c r="A89"/>
      <c r="B89" s="5" t="s">
        <v>17</v>
      </c>
      <c r="C89" s="8"/>
      <c r="D89" s="8"/>
      <c r="E89" s="8"/>
      <c r="F89" s="8"/>
    </row>
    <row r="90" spans="1:6" s="1" customFormat="1" ht="43.8" thickBot="1" x14ac:dyDescent="0.35">
      <c r="A90"/>
      <c r="B90" s="5" t="s">
        <v>16</v>
      </c>
      <c r="C90" s="8"/>
      <c r="D90" s="7">
        <v>20000</v>
      </c>
      <c r="E90" s="7"/>
      <c r="F90" s="8"/>
    </row>
    <row r="91" spans="1:6" s="1" customFormat="1" ht="43.8" thickBot="1" x14ac:dyDescent="0.35">
      <c r="A91"/>
      <c r="B91" s="10" t="s">
        <v>15</v>
      </c>
      <c r="C91" s="4"/>
      <c r="D91" s="3">
        <v>6000</v>
      </c>
      <c r="E91" s="3">
        <f>D90+D91</f>
        <v>26000</v>
      </c>
      <c r="F91" s="4"/>
    </row>
    <row r="92" spans="1:6" s="1" customFormat="1" ht="29.4" thickBot="1" x14ac:dyDescent="0.35">
      <c r="A92"/>
      <c r="B92" s="5" t="s">
        <v>14</v>
      </c>
      <c r="C92" s="21"/>
      <c r="D92" s="22"/>
      <c r="E92" s="22"/>
      <c r="F92" s="21"/>
    </row>
    <row r="93" spans="1:6" s="1" customFormat="1" ht="29.4" thickBot="1" x14ac:dyDescent="0.35">
      <c r="A93"/>
      <c r="B93" s="20" t="s">
        <v>13</v>
      </c>
      <c r="C93" s="19"/>
      <c r="D93" s="6">
        <v>2000</v>
      </c>
      <c r="E93" s="6"/>
      <c r="F93" s="18"/>
    </row>
    <row r="94" spans="1:6" s="1" customFormat="1" ht="29.4" thickBot="1" x14ac:dyDescent="0.35">
      <c r="A94"/>
      <c r="B94" s="10" t="s">
        <v>12</v>
      </c>
      <c r="C94" s="10"/>
      <c r="D94" s="3">
        <v>4000</v>
      </c>
      <c r="E94" s="3">
        <f>D93+D94</f>
        <v>6000</v>
      </c>
      <c r="F94" s="4"/>
    </row>
    <row r="95" spans="1:6" s="1" customFormat="1" ht="58.2" thickBot="1" x14ac:dyDescent="0.35">
      <c r="A95"/>
      <c r="B95" s="5" t="s">
        <v>11</v>
      </c>
      <c r="C95" s="5"/>
      <c r="D95" s="8"/>
      <c r="E95" s="8"/>
      <c r="F95" s="7">
        <f>E91-E94</f>
        <v>20000</v>
      </c>
    </row>
    <row r="98" spans="1:6" s="1" customFormat="1" ht="72" x14ac:dyDescent="0.3">
      <c r="A98" s="17" t="s">
        <v>10</v>
      </c>
      <c r="B98" s="15" t="s">
        <v>7</v>
      </c>
      <c r="C98" s="16" t="s">
        <v>9</v>
      </c>
      <c r="D98" s="15" t="s">
        <v>6</v>
      </c>
      <c r="E98" s="12" t="s">
        <v>2</v>
      </c>
    </row>
    <row r="99" spans="1:6" s="1" customFormat="1" ht="15" thickBot="1" x14ac:dyDescent="0.35">
      <c r="A99"/>
    </row>
    <row r="100" spans="1:6" s="1" customFormat="1" ht="15" thickBot="1" x14ac:dyDescent="0.35">
      <c r="A100"/>
      <c r="B100" s="10" t="s">
        <v>3</v>
      </c>
      <c r="C100" s="9">
        <v>1</v>
      </c>
      <c r="D100" s="9">
        <v>2</v>
      </c>
      <c r="E100" s="9">
        <v>3</v>
      </c>
      <c r="F100" s="9">
        <v>4</v>
      </c>
    </row>
    <row r="101" spans="1:6" s="1" customFormat="1" ht="29.4" thickBot="1" x14ac:dyDescent="0.35">
      <c r="A101"/>
      <c r="B101" s="5" t="s">
        <v>10</v>
      </c>
      <c r="C101" s="8"/>
      <c r="D101" s="8"/>
      <c r="E101" s="8"/>
      <c r="F101" s="8">
        <v>359000</v>
      </c>
    </row>
    <row r="102" spans="1:6" s="1" customFormat="1" ht="72.599999999999994" thickBot="1" x14ac:dyDescent="0.35">
      <c r="A102"/>
      <c r="B102" s="5" t="s">
        <v>9</v>
      </c>
      <c r="C102" s="8"/>
      <c r="D102" s="7"/>
      <c r="E102" s="7"/>
      <c r="F102" s="7">
        <v>20000</v>
      </c>
    </row>
    <row r="103" spans="1:6" s="1" customFormat="1" ht="43.8" thickBot="1" x14ac:dyDescent="0.35">
      <c r="A103"/>
      <c r="B103" s="5" t="s">
        <v>2</v>
      </c>
      <c r="C103" s="4"/>
      <c r="D103" s="3"/>
      <c r="E103" s="3"/>
      <c r="F103" s="3">
        <f>F101-F102</f>
        <v>339000</v>
      </c>
    </row>
    <row r="106" spans="1:6" s="1" customFormat="1" x14ac:dyDescent="0.3">
      <c r="C106" s="11" t="s">
        <v>8</v>
      </c>
    </row>
    <row r="107" spans="1:6" s="1" customFormat="1" ht="57.6" x14ac:dyDescent="0.3">
      <c r="A107" s="14" t="str">
        <f>B103</f>
        <v>UTILIDAD NETA ANTES DE IMPUESTOS</v>
      </c>
      <c r="B107" s="13" t="s">
        <v>7</v>
      </c>
      <c r="D107" s="13" t="s">
        <v>6</v>
      </c>
      <c r="E107" s="12" t="s">
        <v>5</v>
      </c>
    </row>
    <row r="108" spans="1:6" s="1" customFormat="1" x14ac:dyDescent="0.3">
      <c r="C108" s="11" t="s">
        <v>4</v>
      </c>
    </row>
    <row r="110" spans="1:6" s="1" customFormat="1" ht="15" thickBot="1" x14ac:dyDescent="0.35">
      <c r="A110"/>
    </row>
    <row r="111" spans="1:6" s="1" customFormat="1" ht="15" thickBot="1" x14ac:dyDescent="0.35">
      <c r="A111"/>
      <c r="B111" s="10" t="s">
        <v>3</v>
      </c>
      <c r="C111" s="9">
        <v>1</v>
      </c>
      <c r="D111" s="9">
        <v>2</v>
      </c>
      <c r="E111" s="9">
        <v>3</v>
      </c>
      <c r="F111" s="9">
        <v>4</v>
      </c>
    </row>
    <row r="112" spans="1:6" s="1" customFormat="1" ht="43.8" thickBot="1" x14ac:dyDescent="0.35">
      <c r="A112"/>
      <c r="B112" s="5" t="s">
        <v>2</v>
      </c>
      <c r="C112" s="8"/>
      <c r="D112" s="8"/>
      <c r="E112" s="8"/>
      <c r="F112" s="8">
        <v>339000</v>
      </c>
    </row>
    <row r="113" spans="2:6" s="1" customFormat="1" ht="15" thickBot="1" x14ac:dyDescent="0.35">
      <c r="B113" s="5" t="s">
        <v>1</v>
      </c>
      <c r="C113" s="8"/>
      <c r="D113" s="7"/>
      <c r="E113" s="7">
        <f>F112*0.35</f>
        <v>118649.99999999999</v>
      </c>
      <c r="F113" s="7"/>
    </row>
    <row r="114" spans="2:6" s="1" customFormat="1" ht="15" thickBot="1" x14ac:dyDescent="0.35">
      <c r="B114" s="5" t="s">
        <v>0</v>
      </c>
      <c r="C114" s="4"/>
      <c r="D114" s="3"/>
      <c r="E114" s="3">
        <f>F112*0.1</f>
        <v>33900</v>
      </c>
      <c r="F114" s="6">
        <f>F112-E113-E114</f>
        <v>186450</v>
      </c>
    </row>
    <row r="115" spans="2:6" s="1" customFormat="1" ht="30.75" customHeight="1" thickBot="1" x14ac:dyDescent="0.35">
      <c r="B115" s="5" t="str">
        <f>E107</f>
        <v>UTILIDAD DEL EJERCICIO</v>
      </c>
      <c r="C115" s="4"/>
      <c r="D115" s="3"/>
      <c r="E115" s="3"/>
      <c r="F115" s="2">
        <f>F112-F114</f>
        <v>152550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2"/>
  <sheetViews>
    <sheetView topLeftCell="A19" zoomScale="85" zoomScaleNormal="85" workbookViewId="0">
      <selection activeCell="F48" sqref="F48"/>
    </sheetView>
  </sheetViews>
  <sheetFormatPr baseColWidth="10" defaultRowHeight="14.4" x14ac:dyDescent="0.3"/>
  <cols>
    <col min="1" max="1" width="12.109375" bestFit="1" customWidth="1"/>
    <col min="2" max="2" width="32.6640625" style="1" customWidth="1"/>
    <col min="3" max="3" width="16.109375" style="1" bestFit="1" customWidth="1"/>
    <col min="4" max="4" width="24" style="1" bestFit="1" customWidth="1"/>
    <col min="5" max="5" width="15.44140625" style="1" customWidth="1"/>
    <col min="6" max="6" width="16.109375" style="1" bestFit="1" customWidth="1"/>
    <col min="7" max="7" width="12.109375" style="1" bestFit="1" customWidth="1"/>
    <col min="8" max="8" width="11.5546875" style="1" bestFit="1" customWidth="1"/>
    <col min="9" max="9" width="12.44140625" style="1" bestFit="1" customWidth="1"/>
    <col min="10" max="10" width="17" style="1" customWidth="1"/>
  </cols>
  <sheetData>
    <row r="1" spans="1:6" s="1" customFormat="1" x14ac:dyDescent="0.3">
      <c r="A1"/>
      <c r="B1" s="70" t="s">
        <v>68</v>
      </c>
      <c r="C1" s="70"/>
      <c r="D1" s="70"/>
      <c r="E1" s="70"/>
      <c r="F1" s="70"/>
    </row>
    <row r="2" spans="1:6" s="1" customFormat="1" x14ac:dyDescent="0.3">
      <c r="A2"/>
      <c r="B2" s="70" t="s">
        <v>67</v>
      </c>
      <c r="C2" s="70"/>
      <c r="D2" s="70"/>
      <c r="E2" s="70"/>
      <c r="F2" s="70"/>
    </row>
    <row r="3" spans="1:6" s="1" customFormat="1" ht="15" thickBot="1" x14ac:dyDescent="0.35">
      <c r="A3"/>
      <c r="B3" s="71" t="s">
        <v>66</v>
      </c>
      <c r="C3" s="71"/>
      <c r="D3" s="71"/>
      <c r="E3" s="71"/>
      <c r="F3" s="71"/>
    </row>
    <row r="4" spans="1:6" s="1" customFormat="1" ht="15" thickBot="1" x14ac:dyDescent="0.35">
      <c r="A4"/>
      <c r="B4" s="51" t="s">
        <v>65</v>
      </c>
      <c r="C4" s="54">
        <v>1</v>
      </c>
      <c r="D4" s="54">
        <v>2</v>
      </c>
      <c r="E4" s="54">
        <v>3</v>
      </c>
      <c r="F4" s="54">
        <v>4</v>
      </c>
    </row>
    <row r="5" spans="1:6" s="1" customFormat="1" ht="15" thickBot="1" x14ac:dyDescent="0.35">
      <c r="A5"/>
      <c r="B5" s="49" t="s">
        <v>63</v>
      </c>
      <c r="C5" s="8"/>
      <c r="D5" s="8"/>
      <c r="E5" s="24">
        <v>1950000</v>
      </c>
      <c r="F5" s="8"/>
    </row>
    <row r="6" spans="1:6" s="1" customFormat="1" ht="15" thickBot="1" x14ac:dyDescent="0.35">
      <c r="A6" s="45" t="s">
        <v>7</v>
      </c>
      <c r="B6" s="5" t="s">
        <v>62</v>
      </c>
      <c r="C6" s="8"/>
      <c r="D6" s="24">
        <v>30000</v>
      </c>
      <c r="E6" s="8"/>
      <c r="F6" s="8"/>
    </row>
    <row r="7" spans="1:6" s="1" customFormat="1" ht="15" thickBot="1" x14ac:dyDescent="0.35">
      <c r="A7"/>
      <c r="B7" s="5" t="s">
        <v>61</v>
      </c>
      <c r="C7" s="8"/>
      <c r="D7" s="24">
        <v>20000</v>
      </c>
      <c r="E7" s="7">
        <f>SUM(D6:D7)</f>
        <v>50000</v>
      </c>
      <c r="F7" s="8"/>
    </row>
    <row r="8" spans="1:6" s="1" customFormat="1" ht="15" thickBot="1" x14ac:dyDescent="0.35">
      <c r="A8" s="45" t="s">
        <v>6</v>
      </c>
      <c r="B8" s="49" t="s">
        <v>45</v>
      </c>
      <c r="C8" s="8"/>
      <c r="D8" s="8"/>
      <c r="E8" s="8"/>
      <c r="F8" s="23">
        <f>E5-E7</f>
        <v>1900000</v>
      </c>
    </row>
    <row r="9" spans="1:6" s="1" customFormat="1" ht="15" thickBot="1" x14ac:dyDescent="0.35">
      <c r="A9" s="45"/>
      <c r="B9" s="5" t="s">
        <v>50</v>
      </c>
      <c r="C9" s="8"/>
      <c r="D9" s="8"/>
      <c r="E9" s="24">
        <v>1250000</v>
      </c>
      <c r="F9" s="57"/>
    </row>
    <row r="10" spans="1:6" s="1" customFormat="1" ht="15" thickBot="1" x14ac:dyDescent="0.35">
      <c r="A10"/>
      <c r="B10" s="49" t="s">
        <v>59</v>
      </c>
      <c r="C10" s="50">
        <v>800000</v>
      </c>
      <c r="D10" s="47"/>
      <c r="E10" s="47"/>
      <c r="F10" s="47"/>
    </row>
    <row r="11" spans="1:6" s="1" customFormat="1" ht="15" thickBot="1" x14ac:dyDescent="0.35">
      <c r="A11" s="45" t="s">
        <v>58</v>
      </c>
      <c r="B11" s="49" t="s">
        <v>57</v>
      </c>
      <c r="C11" s="50">
        <v>20000</v>
      </c>
      <c r="D11" s="47"/>
      <c r="E11" s="47"/>
      <c r="F11" s="47"/>
    </row>
    <row r="12" spans="1:6" s="1" customFormat="1" ht="15" thickBot="1" x14ac:dyDescent="0.35">
      <c r="A12"/>
      <c r="B12" s="49" t="s">
        <v>54</v>
      </c>
      <c r="C12" s="47"/>
      <c r="D12" s="48">
        <v>820000</v>
      </c>
      <c r="E12" s="47"/>
      <c r="F12" s="47"/>
    </row>
    <row r="13" spans="1:6" s="1" customFormat="1" ht="15" thickBot="1" x14ac:dyDescent="0.35">
      <c r="A13" s="45" t="s">
        <v>7</v>
      </c>
      <c r="B13" s="5" t="s">
        <v>53</v>
      </c>
      <c r="C13" s="24">
        <v>60000</v>
      </c>
      <c r="D13" s="8"/>
      <c r="E13" s="8"/>
      <c r="F13" s="8"/>
    </row>
    <row r="14" spans="1:6" s="1" customFormat="1" ht="15" thickBot="1" x14ac:dyDescent="0.35">
      <c r="A14"/>
      <c r="B14" s="5" t="s">
        <v>52</v>
      </c>
      <c r="C14" s="24">
        <v>10000</v>
      </c>
      <c r="D14" s="23">
        <f>SUM(C13:C14)</f>
        <v>70000</v>
      </c>
      <c r="E14" s="8"/>
      <c r="F14" s="8"/>
    </row>
    <row r="15" spans="1:6" s="1" customFormat="1" ht="15" thickBot="1" x14ac:dyDescent="0.35">
      <c r="A15"/>
      <c r="B15" s="5" t="s">
        <v>49</v>
      </c>
      <c r="C15" s="8"/>
      <c r="D15" s="8"/>
      <c r="E15" s="23">
        <f>D12-D14</f>
        <v>750000</v>
      </c>
      <c r="F15" s="8"/>
    </row>
    <row r="16" spans="1:6" s="1" customFormat="1" ht="15" thickBot="1" x14ac:dyDescent="0.35">
      <c r="A16" s="45" t="s">
        <v>6</v>
      </c>
      <c r="B16" s="5" t="s">
        <v>48</v>
      </c>
      <c r="C16" s="8"/>
      <c r="D16" s="8"/>
      <c r="E16" s="23">
        <f>E9+E15</f>
        <v>2000000</v>
      </c>
      <c r="F16" s="8"/>
    </row>
    <row r="17" spans="1:6" s="1" customFormat="1" ht="15" thickBot="1" x14ac:dyDescent="0.35">
      <c r="A17" s="45" t="s">
        <v>7</v>
      </c>
      <c r="B17" s="5" t="s">
        <v>47</v>
      </c>
      <c r="C17" s="8"/>
      <c r="D17" s="8"/>
      <c r="E17" s="24">
        <v>600000</v>
      </c>
      <c r="F17" s="8"/>
    </row>
    <row r="18" spans="1:6" s="1" customFormat="1" ht="15" thickBot="1" x14ac:dyDescent="0.35">
      <c r="A18"/>
      <c r="B18" s="5" t="s">
        <v>44</v>
      </c>
      <c r="C18" s="8"/>
      <c r="D18" s="8"/>
      <c r="E18" s="8"/>
      <c r="F18" s="23">
        <f>E16-E17</f>
        <v>1400000</v>
      </c>
    </row>
    <row r="19" spans="1:6" s="1" customFormat="1" ht="15" thickBot="1" x14ac:dyDescent="0.35">
      <c r="A19"/>
      <c r="B19" s="5" t="s">
        <v>20</v>
      </c>
      <c r="C19" s="8"/>
      <c r="D19" s="8"/>
      <c r="E19" s="8"/>
      <c r="F19" s="23">
        <f>F8-F18</f>
        <v>500000</v>
      </c>
    </row>
    <row r="20" spans="1:6" s="1" customFormat="1" ht="15.6" x14ac:dyDescent="0.3">
      <c r="A20"/>
      <c r="B20" s="56" t="s">
        <v>19</v>
      </c>
      <c r="C20" s="39"/>
      <c r="D20" s="39"/>
      <c r="E20" s="39"/>
      <c r="F20" s="39"/>
    </row>
    <row r="21" spans="1:6" s="1" customFormat="1" x14ac:dyDescent="0.3">
      <c r="A21"/>
      <c r="B21" s="38" t="s">
        <v>40</v>
      </c>
      <c r="C21" s="33"/>
      <c r="D21" s="33"/>
      <c r="E21" s="33"/>
      <c r="F21" s="33"/>
    </row>
    <row r="22" spans="1:6" s="1" customFormat="1" x14ac:dyDescent="0.3">
      <c r="A22"/>
      <c r="B22" s="33" t="s">
        <v>39</v>
      </c>
      <c r="C22" s="32">
        <v>17000</v>
      </c>
      <c r="D22" s="33"/>
      <c r="E22" s="33"/>
      <c r="F22" s="33"/>
    </row>
    <row r="23" spans="1:6" s="1" customFormat="1" x14ac:dyDescent="0.3">
      <c r="A23"/>
      <c r="B23" s="33" t="s">
        <v>38</v>
      </c>
      <c r="C23" s="32">
        <v>9000</v>
      </c>
      <c r="D23" s="33"/>
      <c r="E23" s="33"/>
      <c r="F23" s="33"/>
    </row>
    <row r="24" spans="1:6" s="1" customFormat="1" x14ac:dyDescent="0.3">
      <c r="A24"/>
      <c r="B24" s="33" t="s">
        <v>37</v>
      </c>
      <c r="C24" s="32">
        <v>32000</v>
      </c>
      <c r="D24" s="33"/>
      <c r="E24" s="33"/>
      <c r="F24" s="33"/>
    </row>
    <row r="25" spans="1:6" s="1" customFormat="1" x14ac:dyDescent="0.3">
      <c r="A25"/>
      <c r="B25" s="33" t="s">
        <v>36</v>
      </c>
      <c r="C25" s="32">
        <v>16000</v>
      </c>
      <c r="D25" s="33"/>
      <c r="E25" s="33"/>
      <c r="F25" s="33"/>
    </row>
    <row r="26" spans="1:6" s="1" customFormat="1" x14ac:dyDescent="0.3">
      <c r="A26" s="29" t="s">
        <v>23</v>
      </c>
      <c r="B26" s="33" t="s">
        <v>35</v>
      </c>
      <c r="C26" s="32">
        <v>1000</v>
      </c>
      <c r="D26" s="37">
        <v>75000</v>
      </c>
      <c r="E26" s="33"/>
      <c r="F26" s="33"/>
    </row>
    <row r="27" spans="1:6" s="1" customFormat="1" x14ac:dyDescent="0.3">
      <c r="A27"/>
      <c r="B27" s="36" t="s">
        <v>34</v>
      </c>
      <c r="C27" s="33"/>
      <c r="D27" s="33"/>
      <c r="E27" s="33"/>
      <c r="F27" s="33"/>
    </row>
    <row r="28" spans="1:6" s="1" customFormat="1" x14ac:dyDescent="0.3">
      <c r="A28"/>
      <c r="B28" s="33" t="s">
        <v>33</v>
      </c>
      <c r="C28" s="32">
        <v>12000</v>
      </c>
      <c r="D28" s="33"/>
      <c r="E28" s="33"/>
      <c r="F28" s="33"/>
    </row>
    <row r="29" spans="1:6" s="1" customFormat="1" x14ac:dyDescent="0.3">
      <c r="A29"/>
      <c r="B29" s="33" t="s">
        <v>32</v>
      </c>
      <c r="C29" s="32">
        <v>43000</v>
      </c>
      <c r="D29" s="33"/>
      <c r="E29" s="33"/>
      <c r="F29" s="33"/>
    </row>
    <row r="30" spans="1:6" s="1" customFormat="1" x14ac:dyDescent="0.3">
      <c r="A30"/>
      <c r="B30" s="33" t="s">
        <v>31</v>
      </c>
      <c r="C30" s="32">
        <v>3000</v>
      </c>
      <c r="D30" s="33"/>
      <c r="E30" s="33"/>
      <c r="F30" s="33"/>
    </row>
    <row r="31" spans="1:6" s="1" customFormat="1" x14ac:dyDescent="0.3">
      <c r="A31" s="29" t="s">
        <v>23</v>
      </c>
      <c r="B31" s="33" t="s">
        <v>30</v>
      </c>
      <c r="C31" s="32">
        <v>2000</v>
      </c>
      <c r="D31" s="35">
        <v>60000</v>
      </c>
      <c r="E31" s="35">
        <f>D26+D31</f>
        <v>135000</v>
      </c>
      <c r="F31" s="33"/>
    </row>
    <row r="32" spans="1:6" s="1" customFormat="1" x14ac:dyDescent="0.3">
      <c r="A32"/>
      <c r="B32" s="33"/>
      <c r="C32" s="33"/>
      <c r="D32" s="33"/>
      <c r="E32" s="33"/>
      <c r="F32" s="33"/>
    </row>
    <row r="33" spans="1:6" s="1" customFormat="1" x14ac:dyDescent="0.3">
      <c r="A33"/>
      <c r="B33" s="34" t="s">
        <v>29</v>
      </c>
      <c r="C33" s="33"/>
      <c r="D33" s="33"/>
      <c r="E33" s="33"/>
      <c r="F33" s="33"/>
    </row>
    <row r="34" spans="1:6" s="1" customFormat="1" x14ac:dyDescent="0.3">
      <c r="A34"/>
      <c r="B34" s="33" t="s">
        <v>28</v>
      </c>
      <c r="C34" s="32">
        <v>5000</v>
      </c>
      <c r="D34" s="33"/>
      <c r="E34" s="28"/>
      <c r="F34" s="33"/>
    </row>
    <row r="35" spans="1:6" s="1" customFormat="1" x14ac:dyDescent="0.3">
      <c r="A35"/>
      <c r="B35" s="33" t="s">
        <v>27</v>
      </c>
      <c r="C35" s="32">
        <v>4500</v>
      </c>
      <c r="D35" s="33"/>
      <c r="E35" s="28"/>
      <c r="F35" s="33"/>
    </row>
    <row r="36" spans="1:6" s="1" customFormat="1" x14ac:dyDescent="0.3">
      <c r="A36"/>
      <c r="B36" s="33" t="s">
        <v>26</v>
      </c>
      <c r="C36" s="32">
        <v>500</v>
      </c>
      <c r="D36" s="31">
        <f>SUM(C34:C36)</f>
        <v>10000</v>
      </c>
      <c r="E36" s="28"/>
      <c r="F36" s="28"/>
    </row>
    <row r="37" spans="1:6" s="1" customFormat="1" x14ac:dyDescent="0.3">
      <c r="A37" s="29" t="s">
        <v>7</v>
      </c>
      <c r="B37" s="28"/>
      <c r="C37" s="28"/>
      <c r="D37" s="28"/>
      <c r="E37" s="28"/>
      <c r="F37" s="28"/>
    </row>
    <row r="38" spans="1:6" s="1" customFormat="1" x14ac:dyDescent="0.3">
      <c r="A38"/>
      <c r="B38" s="30" t="s">
        <v>25</v>
      </c>
      <c r="C38" s="28"/>
      <c r="D38" s="28"/>
      <c r="E38" s="28"/>
      <c r="F38" s="28"/>
    </row>
    <row r="39" spans="1:6" s="1" customFormat="1" x14ac:dyDescent="0.3">
      <c r="A39"/>
      <c r="B39" s="28" t="s">
        <v>24</v>
      </c>
      <c r="C39" s="28">
        <v>1000</v>
      </c>
      <c r="D39" s="28"/>
      <c r="E39" s="28"/>
      <c r="F39" s="28"/>
    </row>
    <row r="40" spans="1:6" s="1" customFormat="1" x14ac:dyDescent="0.3">
      <c r="A40" s="29" t="s">
        <v>23</v>
      </c>
      <c r="B40" s="28" t="s">
        <v>22</v>
      </c>
      <c r="C40" s="28">
        <v>3000</v>
      </c>
      <c r="D40" s="27">
        <f>SUM(C39:C40)</f>
        <v>4000</v>
      </c>
      <c r="E40" s="26">
        <f>D36-D40</f>
        <v>6000</v>
      </c>
      <c r="F40" s="25">
        <f>E31+E40</f>
        <v>141000</v>
      </c>
    </row>
    <row r="41" spans="1:6" s="1" customFormat="1" ht="15" thickBot="1" x14ac:dyDescent="0.35">
      <c r="A41"/>
      <c r="B41" s="5" t="s">
        <v>10</v>
      </c>
      <c r="C41" s="8"/>
      <c r="D41" s="8"/>
      <c r="E41" s="8"/>
      <c r="F41" s="23">
        <f>F19-F40</f>
        <v>359000</v>
      </c>
    </row>
    <row r="42" spans="1:6" s="1" customFormat="1" ht="15" thickBot="1" x14ac:dyDescent="0.35">
      <c r="A42"/>
      <c r="B42" s="5" t="s">
        <v>17</v>
      </c>
      <c r="C42" s="8"/>
      <c r="D42" s="8"/>
      <c r="E42" s="8"/>
      <c r="F42" s="8"/>
    </row>
    <row r="43" spans="1:6" s="1" customFormat="1" ht="15" thickBot="1" x14ac:dyDescent="0.35">
      <c r="A43"/>
      <c r="B43" s="5" t="s">
        <v>16</v>
      </c>
      <c r="C43" s="8"/>
      <c r="D43" s="7">
        <v>20000</v>
      </c>
      <c r="E43" s="7"/>
      <c r="F43" s="8"/>
    </row>
    <row r="44" spans="1:6" s="1" customFormat="1" ht="15" thickBot="1" x14ac:dyDescent="0.35">
      <c r="A44"/>
      <c r="B44" s="10" t="s">
        <v>15</v>
      </c>
      <c r="C44" s="4"/>
      <c r="D44" s="3">
        <v>6000</v>
      </c>
      <c r="E44" s="3">
        <f>D43+D44</f>
        <v>26000</v>
      </c>
      <c r="F44" s="4"/>
    </row>
    <row r="45" spans="1:6" s="1" customFormat="1" ht="15" thickBot="1" x14ac:dyDescent="0.35">
      <c r="A45"/>
      <c r="B45" s="5" t="s">
        <v>14</v>
      </c>
      <c r="C45" s="21"/>
      <c r="D45" s="22"/>
      <c r="E45" s="22"/>
      <c r="F45" s="21"/>
    </row>
    <row r="46" spans="1:6" s="1" customFormat="1" ht="15" thickBot="1" x14ac:dyDescent="0.35">
      <c r="A46"/>
      <c r="B46" s="20" t="s">
        <v>13</v>
      </c>
      <c r="C46" s="19"/>
      <c r="D46" s="6">
        <v>2000</v>
      </c>
      <c r="E46" s="6"/>
      <c r="F46" s="18"/>
    </row>
    <row r="47" spans="1:6" s="1" customFormat="1" ht="15" thickBot="1" x14ac:dyDescent="0.35">
      <c r="A47"/>
      <c r="B47" s="10" t="s">
        <v>12</v>
      </c>
      <c r="C47" s="10"/>
      <c r="D47" s="3">
        <v>4000</v>
      </c>
      <c r="E47" s="3">
        <f>D46+D47</f>
        <v>6000</v>
      </c>
      <c r="F47" s="4"/>
    </row>
    <row r="48" spans="1:6" s="1" customFormat="1" ht="29.4" thickBot="1" x14ac:dyDescent="0.35">
      <c r="A48"/>
      <c r="B48" s="5" t="s">
        <v>11</v>
      </c>
      <c r="C48" s="5"/>
      <c r="D48" s="8"/>
      <c r="E48" s="8"/>
      <c r="F48" s="7">
        <f>E44-E47</f>
        <v>20000</v>
      </c>
    </row>
    <row r="49" spans="1:6" s="1" customFormat="1" ht="29.4" thickBot="1" x14ac:dyDescent="0.35">
      <c r="A49"/>
      <c r="B49" s="5" t="s">
        <v>2</v>
      </c>
      <c r="C49" s="4"/>
      <c r="D49" s="3"/>
      <c r="E49" s="3"/>
      <c r="F49" s="3">
        <f>F41-F48</f>
        <v>339000</v>
      </c>
    </row>
    <row r="50" spans="1:6" s="1" customFormat="1" ht="15" thickBot="1" x14ac:dyDescent="0.35">
      <c r="A50"/>
      <c r="B50" s="5" t="s">
        <v>1</v>
      </c>
      <c r="C50" s="8"/>
      <c r="D50" s="7"/>
      <c r="E50" s="7">
        <f>F49*0.35</f>
        <v>118649.99999999999</v>
      </c>
      <c r="F50" s="7"/>
    </row>
    <row r="51" spans="1:6" s="1" customFormat="1" ht="15" thickBot="1" x14ac:dyDescent="0.35">
      <c r="A51"/>
      <c r="B51" s="20" t="s">
        <v>0</v>
      </c>
      <c r="C51" s="4"/>
      <c r="D51" s="3"/>
      <c r="E51" s="3">
        <f>F49*0.1</f>
        <v>33900</v>
      </c>
      <c r="F51" s="6">
        <f>E50+E51</f>
        <v>152550</v>
      </c>
    </row>
    <row r="52" spans="1:6" s="1" customFormat="1" ht="15" thickBot="1" x14ac:dyDescent="0.35">
      <c r="A52"/>
      <c r="B52" s="28" t="s">
        <v>5</v>
      </c>
      <c r="C52" s="4"/>
      <c r="D52" s="3"/>
      <c r="E52" s="3"/>
      <c r="F52" s="55">
        <f>F49-F51</f>
        <v>186450</v>
      </c>
    </row>
  </sheetData>
  <mergeCells count="3">
    <mergeCell ref="B1:F1"/>
    <mergeCell ref="B2:F2"/>
    <mergeCell ref="B3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293DB-D09E-43D9-96FA-F00A4AFB1760}">
  <dimension ref="A1:I53"/>
  <sheetViews>
    <sheetView tabSelected="1" topLeftCell="A2" zoomScale="81" workbookViewId="0">
      <selection activeCell="E32" sqref="E32"/>
    </sheetView>
  </sheetViews>
  <sheetFormatPr baseColWidth="10" defaultRowHeight="14.4" x14ac:dyDescent="0.3"/>
  <cols>
    <col min="2" max="2" width="29" customWidth="1"/>
  </cols>
  <sheetData>
    <row r="1" spans="1:7" x14ac:dyDescent="0.3">
      <c r="B1" s="70" t="s">
        <v>68</v>
      </c>
      <c r="C1" s="70"/>
      <c r="D1" s="70"/>
      <c r="E1" s="70"/>
      <c r="F1" s="70"/>
      <c r="G1" s="1"/>
    </row>
    <row r="2" spans="1:7" x14ac:dyDescent="0.3">
      <c r="B2" s="70" t="s">
        <v>67</v>
      </c>
      <c r="C2" s="70"/>
      <c r="D2" s="70"/>
      <c r="E2" s="70"/>
      <c r="F2" s="70"/>
      <c r="G2" s="1"/>
    </row>
    <row r="3" spans="1:7" ht="15" thickBot="1" x14ac:dyDescent="0.35">
      <c r="B3" s="71" t="s">
        <v>66</v>
      </c>
      <c r="C3" s="71"/>
      <c r="D3" s="71"/>
      <c r="E3" s="71"/>
      <c r="F3" s="71"/>
      <c r="G3" s="1"/>
    </row>
    <row r="4" spans="1:7" ht="15" thickBot="1" x14ac:dyDescent="0.35">
      <c r="B4" s="51" t="s">
        <v>65</v>
      </c>
      <c r="C4" s="54">
        <v>1</v>
      </c>
      <c r="D4" s="54">
        <v>2</v>
      </c>
      <c r="E4" s="54">
        <v>3</v>
      </c>
      <c r="F4" s="54">
        <v>4</v>
      </c>
      <c r="G4" s="1"/>
    </row>
    <row r="5" spans="1:7" ht="15" thickBot="1" x14ac:dyDescent="0.35">
      <c r="B5" s="49" t="s">
        <v>63</v>
      </c>
      <c r="C5" s="8"/>
      <c r="D5" s="8"/>
      <c r="E5" s="66">
        <v>895000</v>
      </c>
      <c r="F5" s="8"/>
      <c r="G5" s="1"/>
    </row>
    <row r="6" spans="1:7" ht="15" thickBot="1" x14ac:dyDescent="0.35">
      <c r="A6" s="45" t="s">
        <v>7</v>
      </c>
      <c r="B6" s="5" t="s">
        <v>62</v>
      </c>
      <c r="C6" s="8"/>
      <c r="D6" s="66">
        <v>8000</v>
      </c>
      <c r="E6" s="8"/>
      <c r="F6" s="8"/>
      <c r="G6" s="1"/>
    </row>
    <row r="7" spans="1:7" ht="15" thickBot="1" x14ac:dyDescent="0.35">
      <c r="B7" s="5" t="s">
        <v>61</v>
      </c>
      <c r="C7" s="8"/>
      <c r="D7" s="66">
        <v>5000</v>
      </c>
      <c r="E7" s="7">
        <f>SUM(D6:D7)</f>
        <v>13000</v>
      </c>
      <c r="F7" s="8"/>
      <c r="G7" s="1"/>
    </row>
    <row r="8" spans="1:7" ht="29.4" thickBot="1" x14ac:dyDescent="0.35">
      <c r="A8" s="45" t="s">
        <v>6</v>
      </c>
      <c r="B8" s="49" t="s">
        <v>45</v>
      </c>
      <c r="C8" s="8"/>
      <c r="D8" s="8"/>
      <c r="E8" s="8"/>
      <c r="F8" s="23">
        <f>E5-E7</f>
        <v>882000</v>
      </c>
      <c r="G8" s="1"/>
    </row>
    <row r="9" spans="1:7" ht="15" thickBot="1" x14ac:dyDescent="0.35">
      <c r="A9" s="45"/>
      <c r="B9" s="5" t="s">
        <v>50</v>
      </c>
      <c r="C9" s="8"/>
      <c r="D9" s="8"/>
      <c r="E9" s="66">
        <v>910000</v>
      </c>
      <c r="F9" s="57"/>
      <c r="G9" s="1"/>
    </row>
    <row r="10" spans="1:7" ht="15" thickBot="1" x14ac:dyDescent="0.35">
      <c r="B10" s="49" t="s">
        <v>59</v>
      </c>
      <c r="C10" s="67">
        <v>540000</v>
      </c>
      <c r="D10" s="47"/>
      <c r="E10" s="47"/>
      <c r="F10" s="47"/>
      <c r="G10" s="1"/>
    </row>
    <row r="11" spans="1:7" ht="15" thickBot="1" x14ac:dyDescent="0.35">
      <c r="A11" s="45" t="s">
        <v>58</v>
      </c>
      <c r="B11" s="49" t="s">
        <v>57</v>
      </c>
      <c r="C11" s="67">
        <v>2000</v>
      </c>
      <c r="D11" s="47"/>
      <c r="E11" s="47"/>
      <c r="F11" s="47"/>
      <c r="G11" s="1"/>
    </row>
    <row r="12" spans="1:7" ht="15" thickBot="1" x14ac:dyDescent="0.35">
      <c r="B12" s="49" t="s">
        <v>54</v>
      </c>
      <c r="C12" s="47"/>
      <c r="D12" s="48">
        <v>542000</v>
      </c>
      <c r="E12" s="47"/>
      <c r="F12" s="47"/>
      <c r="G12" s="1"/>
    </row>
    <row r="13" spans="1:7" ht="15" thickBot="1" x14ac:dyDescent="0.35">
      <c r="A13" s="45" t="s">
        <v>7</v>
      </c>
      <c r="B13" s="5" t="s">
        <v>53</v>
      </c>
      <c r="C13" s="66">
        <v>9000</v>
      </c>
      <c r="D13" s="8"/>
      <c r="E13" s="8"/>
      <c r="F13" s="8"/>
      <c r="G13" s="1"/>
    </row>
    <row r="14" spans="1:7" ht="15" thickBot="1" x14ac:dyDescent="0.35">
      <c r="B14" s="5" t="s">
        <v>52</v>
      </c>
      <c r="C14" s="66">
        <v>4000</v>
      </c>
      <c r="D14" s="23">
        <f>SUM(C13:C14)</f>
        <v>13000</v>
      </c>
      <c r="E14" s="8"/>
      <c r="F14" s="8"/>
      <c r="G14" s="1"/>
    </row>
    <row r="15" spans="1:7" ht="15" thickBot="1" x14ac:dyDescent="0.35">
      <c r="B15" s="5" t="s">
        <v>49</v>
      </c>
      <c r="C15" s="8"/>
      <c r="D15" s="8"/>
      <c r="E15" s="23">
        <f>D12-D14</f>
        <v>529000</v>
      </c>
      <c r="F15" s="8"/>
      <c r="G15" s="1"/>
    </row>
    <row r="16" spans="1:7" ht="29.4" thickBot="1" x14ac:dyDescent="0.35">
      <c r="A16" s="45" t="s">
        <v>6</v>
      </c>
      <c r="B16" s="5" t="s">
        <v>48</v>
      </c>
      <c r="C16" s="8"/>
      <c r="D16" s="8"/>
      <c r="E16" s="23">
        <f>E9+E15</f>
        <v>1439000</v>
      </c>
      <c r="F16" s="8"/>
      <c r="G16" s="1"/>
    </row>
    <row r="17" spans="1:9" ht="15" thickBot="1" x14ac:dyDescent="0.35">
      <c r="A17" s="45" t="s">
        <v>7</v>
      </c>
      <c r="B17" s="5" t="s">
        <v>47</v>
      </c>
      <c r="C17" s="8"/>
      <c r="D17" s="8"/>
      <c r="E17" s="66">
        <v>765500</v>
      </c>
      <c r="F17" s="8"/>
      <c r="G17" s="1"/>
    </row>
    <row r="18" spans="1:9" ht="15" thickBot="1" x14ac:dyDescent="0.35">
      <c r="B18" s="5" t="s">
        <v>44</v>
      </c>
      <c r="C18" s="8"/>
      <c r="D18" s="8"/>
      <c r="E18" s="8"/>
      <c r="F18" s="23">
        <f>E16-E17</f>
        <v>673500</v>
      </c>
      <c r="G18" s="1"/>
    </row>
    <row r="19" spans="1:9" ht="15" thickBot="1" x14ac:dyDescent="0.35">
      <c r="B19" s="5" t="s">
        <v>20</v>
      </c>
      <c r="C19" s="8"/>
      <c r="D19" s="8"/>
      <c r="E19" s="8"/>
      <c r="F19" s="23">
        <f>F8-F18</f>
        <v>208500</v>
      </c>
      <c r="G19" s="1"/>
    </row>
    <row r="20" spans="1:9" ht="15.6" x14ac:dyDescent="0.3">
      <c r="B20" s="56" t="s">
        <v>19</v>
      </c>
      <c r="C20" s="39">
        <v>30000</v>
      </c>
      <c r="D20" s="39"/>
      <c r="E20" s="39"/>
      <c r="F20" s="39"/>
      <c r="G20" s="1"/>
    </row>
    <row r="21" spans="1:9" x14ac:dyDescent="0.3">
      <c r="B21" s="38" t="s">
        <v>40</v>
      </c>
      <c r="C21" s="33"/>
      <c r="D21" s="33"/>
      <c r="E21" s="33"/>
      <c r="F21" s="33"/>
      <c r="G21" s="1"/>
    </row>
    <row r="22" spans="1:9" x14ac:dyDescent="0.3">
      <c r="B22" s="33" t="s">
        <v>39</v>
      </c>
      <c r="C22" s="32"/>
      <c r="D22" s="33"/>
      <c r="E22" s="33"/>
      <c r="F22" s="33"/>
      <c r="G22" s="1"/>
    </row>
    <row r="23" spans="1:9" x14ac:dyDescent="0.3">
      <c r="B23" s="33" t="s">
        <v>38</v>
      </c>
      <c r="C23" s="68">
        <v>19000</v>
      </c>
      <c r="D23" s="33"/>
      <c r="E23" s="33"/>
      <c r="F23" s="33"/>
      <c r="G23" s="1"/>
    </row>
    <row r="24" spans="1:9" x14ac:dyDescent="0.3">
      <c r="B24" s="33" t="s">
        <v>37</v>
      </c>
      <c r="C24" s="68">
        <v>18000</v>
      </c>
      <c r="D24" s="33"/>
      <c r="E24" s="33"/>
      <c r="F24" s="33"/>
      <c r="G24" s="1"/>
      <c r="H24" t="s">
        <v>93</v>
      </c>
      <c r="I24" t="s">
        <v>94</v>
      </c>
    </row>
    <row r="25" spans="1:9" x14ac:dyDescent="0.3">
      <c r="B25" s="33" t="s">
        <v>36</v>
      </c>
      <c r="C25" s="68">
        <f>8000+3000</f>
        <v>11000</v>
      </c>
      <c r="D25" s="33"/>
      <c r="E25" s="33"/>
      <c r="F25" s="33"/>
      <c r="G25" s="1"/>
    </row>
    <row r="26" spans="1:9" x14ac:dyDescent="0.3">
      <c r="A26" s="29" t="s">
        <v>23</v>
      </c>
      <c r="B26" s="33" t="s">
        <v>35</v>
      </c>
      <c r="C26" s="32"/>
      <c r="D26" s="37">
        <f>SUM(C22:C25)</f>
        <v>48000</v>
      </c>
      <c r="E26" s="33"/>
      <c r="F26" s="33"/>
      <c r="G26" s="1"/>
      <c r="H26">
        <v>83000</v>
      </c>
    </row>
    <row r="27" spans="1:9" x14ac:dyDescent="0.3">
      <c r="B27" s="36" t="s">
        <v>34</v>
      </c>
      <c r="C27" s="33"/>
      <c r="D27" s="33"/>
      <c r="E27" s="33"/>
      <c r="F27" s="33"/>
      <c r="G27" s="1"/>
    </row>
    <row r="28" spans="1:9" x14ac:dyDescent="0.3">
      <c r="B28" s="33" t="s">
        <v>33</v>
      </c>
      <c r="C28" s="68">
        <v>15000</v>
      </c>
      <c r="D28" s="33"/>
      <c r="E28" s="33"/>
      <c r="F28" s="33"/>
      <c r="G28" s="1"/>
    </row>
    <row r="29" spans="1:9" ht="28.8" x14ac:dyDescent="0.3">
      <c r="B29" s="33" t="s">
        <v>32</v>
      </c>
      <c r="C29" s="68">
        <f>18000+31000+5000</f>
        <v>54000</v>
      </c>
      <c r="D29" s="33"/>
      <c r="E29" s="33"/>
      <c r="F29" s="33"/>
      <c r="G29" s="1"/>
    </row>
    <row r="30" spans="1:9" x14ac:dyDescent="0.3">
      <c r="B30" s="33" t="s">
        <v>31</v>
      </c>
      <c r="C30" s="68">
        <v>2500</v>
      </c>
      <c r="D30" s="33"/>
      <c r="E30" s="33"/>
      <c r="F30" s="33"/>
      <c r="G30" s="1"/>
    </row>
    <row r="31" spans="1:9" ht="28.8" x14ac:dyDescent="0.3">
      <c r="A31" s="29" t="s">
        <v>23</v>
      </c>
      <c r="B31" s="33" t="s">
        <v>30</v>
      </c>
      <c r="C31" s="32"/>
      <c r="D31" s="35">
        <f>SUM(C28:C30)</f>
        <v>71500</v>
      </c>
      <c r="E31" s="35">
        <f>D26+D31+C20</f>
        <v>149500</v>
      </c>
      <c r="F31" s="33"/>
      <c r="G31" s="1"/>
      <c r="H31">
        <v>66500</v>
      </c>
    </row>
    <row r="32" spans="1:9" x14ac:dyDescent="0.3">
      <c r="B32" s="33"/>
      <c r="C32" s="33"/>
      <c r="D32" s="33"/>
      <c r="E32" s="33"/>
      <c r="F32" s="33"/>
      <c r="G32" s="1"/>
    </row>
    <row r="33" spans="1:8" x14ac:dyDescent="0.3">
      <c r="B33" s="34" t="s">
        <v>29</v>
      </c>
      <c r="C33" s="33"/>
      <c r="D33" s="33"/>
      <c r="E33" s="33"/>
      <c r="F33" s="33"/>
      <c r="G33" s="1"/>
    </row>
    <row r="34" spans="1:8" x14ac:dyDescent="0.3">
      <c r="B34" s="33" t="s">
        <v>28</v>
      </c>
      <c r="C34" s="32"/>
      <c r="D34" s="33"/>
      <c r="E34" s="28"/>
      <c r="F34" s="33"/>
      <c r="G34" s="1"/>
    </row>
    <row r="35" spans="1:8" x14ac:dyDescent="0.3">
      <c r="B35" s="33" t="s">
        <v>27</v>
      </c>
      <c r="C35" s="32"/>
      <c r="D35" s="33"/>
      <c r="E35" s="28"/>
      <c r="F35" s="33"/>
      <c r="G35" s="1"/>
    </row>
    <row r="36" spans="1:8" x14ac:dyDescent="0.3">
      <c r="B36" s="33" t="s">
        <v>26</v>
      </c>
      <c r="C36" s="32"/>
      <c r="D36" s="31">
        <f>SUM(C34:C36)</f>
        <v>0</v>
      </c>
      <c r="E36" s="28"/>
      <c r="F36" s="28"/>
      <c r="G36" s="1"/>
    </row>
    <row r="37" spans="1:8" x14ac:dyDescent="0.3">
      <c r="A37" s="29" t="s">
        <v>7</v>
      </c>
      <c r="B37" s="28"/>
      <c r="C37" s="28"/>
      <c r="D37" s="28"/>
      <c r="E37" s="28"/>
      <c r="F37" s="28"/>
      <c r="G37" s="1"/>
    </row>
    <row r="38" spans="1:8" x14ac:dyDescent="0.3">
      <c r="B38" s="30" t="s">
        <v>25</v>
      </c>
      <c r="C38" s="28"/>
      <c r="D38" s="28"/>
      <c r="E38" s="28"/>
      <c r="F38" s="28"/>
      <c r="G38" s="1"/>
    </row>
    <row r="39" spans="1:8" x14ac:dyDescent="0.3">
      <c r="B39" s="28" t="s">
        <v>24</v>
      </c>
      <c r="C39" s="28"/>
      <c r="D39" s="28"/>
      <c r="E39" s="28"/>
      <c r="F39" s="28"/>
      <c r="G39" s="1"/>
    </row>
    <row r="40" spans="1:8" x14ac:dyDescent="0.3">
      <c r="A40" s="29" t="s">
        <v>23</v>
      </c>
      <c r="B40" s="28" t="s">
        <v>22</v>
      </c>
      <c r="C40" s="28"/>
      <c r="D40" s="27">
        <f>SUM(C39:C40)</f>
        <v>0</v>
      </c>
      <c r="E40" s="26">
        <f>D36-D40</f>
        <v>0</v>
      </c>
      <c r="F40" s="25">
        <f>E31+E40</f>
        <v>149500</v>
      </c>
      <c r="G40" s="1"/>
      <c r="H40">
        <v>149500</v>
      </c>
    </row>
    <row r="41" spans="1:8" ht="15" thickBot="1" x14ac:dyDescent="0.35">
      <c r="B41" s="5" t="s">
        <v>10</v>
      </c>
      <c r="C41" s="8"/>
      <c r="D41" s="8"/>
      <c r="E41" s="8"/>
      <c r="F41" s="23">
        <f>F19-F40</f>
        <v>59000</v>
      </c>
      <c r="G41" s="1"/>
      <c r="H41">
        <v>59000</v>
      </c>
    </row>
    <row r="42" spans="1:8" ht="15" thickBot="1" x14ac:dyDescent="0.35">
      <c r="B42" s="5" t="s">
        <v>17</v>
      </c>
      <c r="C42" s="8"/>
      <c r="D42" s="8"/>
      <c r="E42" s="8"/>
      <c r="F42" s="8"/>
      <c r="G42" s="1"/>
    </row>
    <row r="43" spans="1:8" ht="29.4" thickBot="1" x14ac:dyDescent="0.35">
      <c r="B43" s="5" t="s">
        <v>16</v>
      </c>
      <c r="C43" s="8"/>
      <c r="D43" s="7"/>
      <c r="E43" s="7"/>
      <c r="F43" s="8"/>
      <c r="G43" s="1"/>
    </row>
    <row r="44" spans="1:8" ht="15" thickBot="1" x14ac:dyDescent="0.35">
      <c r="B44" s="10" t="s">
        <v>15</v>
      </c>
      <c r="C44" s="4"/>
      <c r="D44" s="3"/>
      <c r="E44" s="3">
        <f>D43+D44</f>
        <v>0</v>
      </c>
      <c r="F44" s="4"/>
      <c r="G44" s="1"/>
    </row>
    <row r="45" spans="1:8" ht="15" thickBot="1" x14ac:dyDescent="0.35">
      <c r="B45" s="5" t="s">
        <v>14</v>
      </c>
      <c r="C45" s="21"/>
      <c r="D45" s="22"/>
      <c r="E45" s="22"/>
      <c r="F45" s="21"/>
      <c r="G45" s="1"/>
    </row>
    <row r="46" spans="1:8" ht="15" thickBot="1" x14ac:dyDescent="0.35">
      <c r="B46" s="20" t="s">
        <v>13</v>
      </c>
      <c r="C46" s="19"/>
      <c r="D46" s="6"/>
      <c r="E46" s="6"/>
      <c r="F46" s="18"/>
      <c r="G46" s="1"/>
    </row>
    <row r="47" spans="1:8" ht="15" thickBot="1" x14ac:dyDescent="0.35">
      <c r="B47" s="10" t="s">
        <v>12</v>
      </c>
      <c r="C47" s="10"/>
      <c r="D47" s="69">
        <v>5000</v>
      </c>
      <c r="E47" s="3">
        <f>D46+D47</f>
        <v>5000</v>
      </c>
      <c r="F47" s="4"/>
      <c r="G47" s="1"/>
    </row>
    <row r="48" spans="1:8" ht="29.4" thickBot="1" x14ac:dyDescent="0.35">
      <c r="B48" s="5" t="s">
        <v>11</v>
      </c>
      <c r="C48" s="5"/>
      <c r="D48" s="8"/>
      <c r="E48" s="8"/>
      <c r="F48" s="7">
        <f>E44-E47</f>
        <v>-5000</v>
      </c>
      <c r="G48" s="1"/>
    </row>
    <row r="49" spans="2:8" ht="29.4" thickBot="1" x14ac:dyDescent="0.35">
      <c r="B49" s="5" t="s">
        <v>2</v>
      </c>
      <c r="C49" s="4"/>
      <c r="D49" s="3"/>
      <c r="E49" s="3"/>
      <c r="F49" s="3">
        <f>F41-F48</f>
        <v>64000</v>
      </c>
      <c r="G49" s="1"/>
    </row>
    <row r="50" spans="2:8" ht="15" thickBot="1" x14ac:dyDescent="0.35">
      <c r="B50" s="5" t="s">
        <v>1</v>
      </c>
      <c r="C50" s="8"/>
      <c r="D50" s="7"/>
      <c r="E50" s="7">
        <f>F49*0.35</f>
        <v>22400</v>
      </c>
      <c r="F50" s="7"/>
      <c r="G50" s="1"/>
    </row>
    <row r="51" spans="2:8" ht="15" thickBot="1" x14ac:dyDescent="0.35">
      <c r="B51" s="20" t="s">
        <v>0</v>
      </c>
      <c r="C51" s="4"/>
      <c r="D51" s="3"/>
      <c r="E51" s="3">
        <f>F49*0.1</f>
        <v>6400</v>
      </c>
      <c r="F51" s="6">
        <f>E50+E51</f>
        <v>28800</v>
      </c>
      <c r="G51" s="1"/>
    </row>
    <row r="52" spans="2:8" ht="15" thickBot="1" x14ac:dyDescent="0.35">
      <c r="B52" s="28" t="s">
        <v>5</v>
      </c>
      <c r="C52" s="4"/>
      <c r="D52" s="3"/>
      <c r="E52" s="3"/>
      <c r="F52" s="55">
        <f>F49-F51</f>
        <v>35200</v>
      </c>
      <c r="G52" s="1"/>
      <c r="H52">
        <v>35200</v>
      </c>
    </row>
    <row r="53" spans="2:8" x14ac:dyDescent="0.3">
      <c r="B53" s="1"/>
      <c r="C53" s="1"/>
      <c r="D53" s="1"/>
      <c r="E53" s="1"/>
      <c r="F53" s="1"/>
      <c r="G53" s="1"/>
    </row>
  </sheetData>
  <mergeCells count="3">
    <mergeCell ref="B1:F1"/>
    <mergeCell ref="B2:F2"/>
    <mergeCell ref="B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workbookViewId="0">
      <selection activeCell="D16" sqref="D16"/>
    </sheetView>
  </sheetViews>
  <sheetFormatPr baseColWidth="10" defaultRowHeight="14.4" x14ac:dyDescent="0.3"/>
  <cols>
    <col min="1" max="1" width="25.5546875" bestFit="1" customWidth="1"/>
    <col min="2" max="2" width="17.88671875" customWidth="1"/>
    <col min="3" max="3" width="37.6640625" bestFit="1" customWidth="1"/>
  </cols>
  <sheetData>
    <row r="1" spans="1:4" x14ac:dyDescent="0.3">
      <c r="A1" s="72" t="s">
        <v>92</v>
      </c>
      <c r="B1" s="72"/>
      <c r="C1" s="72"/>
      <c r="D1" s="72"/>
    </row>
    <row r="2" spans="1:4" x14ac:dyDescent="0.3">
      <c r="A2" s="72" t="s">
        <v>91</v>
      </c>
      <c r="B2" s="72"/>
      <c r="C2" s="72"/>
      <c r="D2" s="72"/>
    </row>
    <row r="4" spans="1:4" x14ac:dyDescent="0.3">
      <c r="A4" s="64" t="s">
        <v>90</v>
      </c>
    </row>
    <row r="5" spans="1:4" x14ac:dyDescent="0.3">
      <c r="A5" s="73" t="s">
        <v>89</v>
      </c>
      <c r="B5" s="73"/>
    </row>
    <row r="6" spans="1:4" ht="15" thickBot="1" x14ac:dyDescent="0.35"/>
    <row r="7" spans="1:4" ht="15" thickBot="1" x14ac:dyDescent="0.35">
      <c r="A7" s="63" t="s">
        <v>88</v>
      </c>
      <c r="B7" s="61">
        <v>895000</v>
      </c>
      <c r="C7" s="62" t="s">
        <v>87</v>
      </c>
      <c r="D7" s="61">
        <v>540000</v>
      </c>
    </row>
    <row r="8" spans="1:4" ht="15" thickBot="1" x14ac:dyDescent="0.35">
      <c r="A8" s="60" t="s">
        <v>86</v>
      </c>
      <c r="B8" s="58">
        <v>910000</v>
      </c>
      <c r="C8" s="59" t="s">
        <v>85</v>
      </c>
      <c r="D8" s="58">
        <v>765500</v>
      </c>
    </row>
    <row r="9" spans="1:4" ht="15" thickBot="1" x14ac:dyDescent="0.35">
      <c r="A9" s="60" t="s">
        <v>84</v>
      </c>
      <c r="B9" s="58">
        <v>8000</v>
      </c>
      <c r="C9" s="59" t="s">
        <v>83</v>
      </c>
      <c r="D9" s="58">
        <v>9000</v>
      </c>
    </row>
    <row r="10" spans="1:4" ht="15" thickBot="1" x14ac:dyDescent="0.35">
      <c r="A10" s="60" t="s">
        <v>82</v>
      </c>
      <c r="B10" s="58">
        <v>2000</v>
      </c>
      <c r="C10" s="59" t="s">
        <v>81</v>
      </c>
      <c r="D10" s="65">
        <v>30000</v>
      </c>
    </row>
    <row r="11" spans="1:4" ht="15" thickBot="1" x14ac:dyDescent="0.35">
      <c r="A11" s="60" t="s">
        <v>80</v>
      </c>
      <c r="B11" s="58">
        <v>15000</v>
      </c>
      <c r="C11" s="59" t="s">
        <v>79</v>
      </c>
      <c r="D11" s="58">
        <v>18000</v>
      </c>
    </row>
    <row r="12" spans="1:4" ht="15" thickBot="1" x14ac:dyDescent="0.35">
      <c r="A12" s="60" t="s">
        <v>78</v>
      </c>
      <c r="B12" s="58">
        <v>8000</v>
      </c>
      <c r="C12" s="59" t="s">
        <v>77</v>
      </c>
      <c r="D12" s="65">
        <v>3000</v>
      </c>
    </row>
    <row r="13" spans="1:4" ht="15" thickBot="1" x14ac:dyDescent="0.35">
      <c r="A13" s="60" t="s">
        <v>76</v>
      </c>
      <c r="B13" s="58">
        <v>19000</v>
      </c>
      <c r="C13" s="59" t="s">
        <v>75</v>
      </c>
      <c r="D13" s="58">
        <v>31000</v>
      </c>
    </row>
    <row r="14" spans="1:4" ht="15" thickBot="1" x14ac:dyDescent="0.35">
      <c r="A14" s="60" t="s">
        <v>74</v>
      </c>
      <c r="B14" s="65">
        <v>18000</v>
      </c>
      <c r="C14" s="59" t="s">
        <v>73</v>
      </c>
      <c r="D14" s="58">
        <v>4000</v>
      </c>
    </row>
    <row r="15" spans="1:4" ht="15" thickBot="1" x14ac:dyDescent="0.35">
      <c r="A15" s="60" t="s">
        <v>72</v>
      </c>
      <c r="B15" s="58">
        <v>2500</v>
      </c>
      <c r="C15" s="59" t="s">
        <v>71</v>
      </c>
      <c r="D15" s="58">
        <v>5000</v>
      </c>
    </row>
    <row r="16" spans="1:4" ht="15" thickBot="1" x14ac:dyDescent="0.35">
      <c r="A16" s="60" t="s">
        <v>70</v>
      </c>
      <c r="B16" s="58">
        <v>5000</v>
      </c>
      <c r="C16" s="59" t="s">
        <v>69</v>
      </c>
      <c r="D16" s="65">
        <v>5000</v>
      </c>
    </row>
  </sheetData>
  <mergeCells count="3">
    <mergeCell ref="A1:D1"/>
    <mergeCell ref="A2:D2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Hoja1X (2)</vt:lpstr>
      <vt:lpstr>EJEMPLO (2)</vt:lpstr>
      <vt:lpstr>Tarea</vt:lpstr>
      <vt:lpstr>Hoja2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SONIA</dc:creator>
  <cp:lastModifiedBy>Vanesa Hernández Martínez</cp:lastModifiedBy>
  <dcterms:created xsi:type="dcterms:W3CDTF">2024-10-03T16:51:38Z</dcterms:created>
  <dcterms:modified xsi:type="dcterms:W3CDTF">2024-10-08T07:08:58Z</dcterms:modified>
</cp:coreProperties>
</file>