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u2\Downloads\"/>
    </mc:Choice>
  </mc:AlternateContent>
  <xr:revisionPtr revIDLastSave="0" documentId="8_{C631A48C-70BE-4061-AD40-6628230E615A}" xr6:coauthVersionLast="47" xr6:coauthVersionMax="47" xr10:uidLastSave="{00000000-0000-0000-0000-000000000000}"/>
  <bookViews>
    <workbookView xWindow="-108" yWindow="-108" windowWidth="23256" windowHeight="12456" xr2:uid="{BDDD7C4B-E620-4076-97CD-2F00A2839434}"/>
  </bookViews>
  <sheets>
    <sheet name="Sheet1" sheetId="1" r:id="rId1"/>
  </sheets>
  <definedNames>
    <definedName name="_xlnm._FilterDatabase" localSheetId="0" hidden="1">Sheet1!$A$1:$H$11</definedName>
    <definedName name="_xlnm.Criteria" localSheetId="0">Sheet1!$M$1:$M$2</definedName>
    <definedName name="_xlnm.Extract" localSheetId="0">Sheet1!$O$1:$V$1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K2" i="1"/>
  <c r="P2" i="1"/>
  <c r="O2" i="1"/>
  <c r="N2" i="1"/>
  <c r="M2" i="1"/>
  <c r="L2" i="1"/>
  <c r="J9" i="1"/>
  <c r="J11" i="1"/>
  <c r="J10" i="1"/>
  <c r="J8" i="1"/>
  <c r="J7" i="1"/>
  <c r="J6" i="1"/>
  <c r="J5" i="1"/>
  <c r="J4" i="1"/>
  <c r="J3" i="1"/>
  <c r="J2" i="1"/>
  <c r="I2" i="1" l="1"/>
</calcChain>
</file>

<file path=xl/sharedStrings.xml><?xml version="1.0" encoding="utf-8"?>
<sst xmlns="http://schemas.openxmlformats.org/spreadsheetml/2006/main" count="90" uniqueCount="62">
  <si>
    <t>Subscription Name</t>
  </si>
  <si>
    <t>Category</t>
  </si>
  <si>
    <t>Start Date</t>
  </si>
  <si>
    <t>Renewal Date</t>
  </si>
  <si>
    <t>Monthly Cost</t>
  </si>
  <si>
    <t>Payment Method</t>
  </si>
  <si>
    <t>Status</t>
  </si>
  <si>
    <t>Notes</t>
  </si>
  <si>
    <t>Netflix</t>
  </si>
  <si>
    <t>Entertainment</t>
  </si>
  <si>
    <t>Credit Card</t>
  </si>
  <si>
    <t>Active</t>
  </si>
  <si>
    <t>HD Plan</t>
  </si>
  <si>
    <t>Spotify</t>
  </si>
  <si>
    <t>PayPal</t>
  </si>
  <si>
    <t>Family Plan</t>
  </si>
  <si>
    <t>Gym Membership</t>
  </si>
  <si>
    <t>Fitness</t>
  </si>
  <si>
    <t>Debit Card</t>
  </si>
  <si>
    <t>Yearly Subscription</t>
  </si>
  <si>
    <t>Adobe Photoshop</t>
  </si>
  <si>
    <t>Software</t>
  </si>
  <si>
    <t>Creative Cloud</t>
  </si>
  <si>
    <t>Amazon Prime</t>
  </si>
  <si>
    <t>Prime Video + Music</t>
  </si>
  <si>
    <t>Google Drive</t>
  </si>
  <si>
    <t>Cloud Storage</t>
  </si>
  <si>
    <t>100GB Plan</t>
  </si>
  <si>
    <t>Office 365</t>
  </si>
  <si>
    <t>Personal Plan</t>
  </si>
  <si>
    <t>Apple Music</t>
  </si>
  <si>
    <t>Cancelled</t>
  </si>
  <si>
    <t>Switched to Spotify</t>
  </si>
  <si>
    <t>Disney+</t>
  </si>
  <si>
    <t>Monthly Plan</t>
  </si>
  <si>
    <t>LinkedIn Premium</t>
  </si>
  <si>
    <t>Learning</t>
  </si>
  <si>
    <t>Career Package</t>
  </si>
  <si>
    <t>TOTAL MONTHLY SUBSCRIPTION COST</t>
  </si>
  <si>
    <t>Row Labels</t>
  </si>
  <si>
    <t>Grand Total</t>
  </si>
  <si>
    <t>Sum of Monthly Cost</t>
  </si>
  <si>
    <t>Start Date with only month &amp; year</t>
  </si>
  <si>
    <t>01-2023</t>
  </si>
  <si>
    <t>02-2023</t>
  </si>
  <si>
    <t>03-2023</t>
  </si>
  <si>
    <t>04-2023</t>
  </si>
  <si>
    <t>05-2023</t>
  </si>
  <si>
    <t>06-2023</t>
  </si>
  <si>
    <t>07-2023</t>
  </si>
  <si>
    <t>09-2023</t>
  </si>
  <si>
    <t>11-2022</t>
  </si>
  <si>
    <t>12-2022</t>
  </si>
  <si>
    <t>YEARLY SUBSCRIPTION COST PROJECTION</t>
  </si>
  <si>
    <t>Spending by category =&gt;</t>
  </si>
  <si>
    <t>COUNT PAYMENT METHOD(credit card)</t>
  </si>
  <si>
    <t>COUNT PAYMENT METHOD(debit card)</t>
  </si>
  <si>
    <t>COUNT PAYMENT METHOD(paypal)</t>
  </si>
  <si>
    <t>Comparing Payment Method =&gt;</t>
  </si>
  <si>
    <t>COUNT ACTIVE SUBSCRIPTIONS</t>
  </si>
  <si>
    <t>COUNT CANCELLED SUBSCRIPTION</t>
  </si>
  <si>
    <t>Camparing Subscription Status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</si>
</sst>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/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0" fillId="0" borderId="7" xfId="0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/>
    <xf numFmtId="0" fontId="0" fillId="0" borderId="11" xfId="0" applyBorder="1"/>
    <xf numFmtId="0" fontId="0" fillId="0" borderId="7" xfId="0" pivotButton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1"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58095835104076"/>
          <c:y val="0.23911599591717703"/>
          <c:w val="0.78645599003849298"/>
          <c:h val="0.4540536599591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Sheet1!$B$15:$B$25</c:f>
              <c:strCache>
                <c:ptCount val="10"/>
                <c:pt idx="0">
                  <c:v>01-2023</c:v>
                </c:pt>
                <c:pt idx="1">
                  <c:v>02-2023</c:v>
                </c:pt>
                <c:pt idx="2">
                  <c:v>03-2023</c:v>
                </c:pt>
                <c:pt idx="3">
                  <c:v>04-2023</c:v>
                </c:pt>
                <c:pt idx="4">
                  <c:v>05-2023</c:v>
                </c:pt>
                <c:pt idx="5">
                  <c:v>06-2023</c:v>
                </c:pt>
                <c:pt idx="6">
                  <c:v>07-2023</c:v>
                </c:pt>
                <c:pt idx="7">
                  <c:v>09-2023</c:v>
                </c:pt>
                <c:pt idx="8">
                  <c:v>11-2022</c:v>
                </c:pt>
                <c:pt idx="9">
                  <c:v>12-2022</c:v>
                </c:pt>
              </c:strCache>
            </c:strRef>
          </c:cat>
          <c:val>
            <c:numRef>
              <c:f>Sheet1!$C$15:$C$25</c:f>
              <c:numCache>
                <c:formatCode>General</c:formatCode>
                <c:ptCount val="10"/>
                <c:pt idx="0">
                  <c:v>15.99</c:v>
                </c:pt>
                <c:pt idx="1">
                  <c:v>2.99</c:v>
                </c:pt>
                <c:pt idx="2">
                  <c:v>45</c:v>
                </c:pt>
                <c:pt idx="3">
                  <c:v>6.99</c:v>
                </c:pt>
                <c:pt idx="4">
                  <c:v>10.99</c:v>
                </c:pt>
                <c:pt idx="5">
                  <c:v>20.99</c:v>
                </c:pt>
                <c:pt idx="6">
                  <c:v>8.99</c:v>
                </c:pt>
                <c:pt idx="7">
                  <c:v>29.99</c:v>
                </c:pt>
                <c:pt idx="8">
                  <c:v>12.99</c:v>
                </c:pt>
                <c:pt idx="9">
                  <c:v>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F-4F5E-9398-7361D15B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180847"/>
        <c:axId val="1902183727"/>
      </c:barChart>
      <c:catAx>
        <c:axId val="19021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83727"/>
        <c:crosses val="autoZero"/>
        <c:auto val="1"/>
        <c:lblAlgn val="ctr"/>
        <c:lblOffset val="100"/>
        <c:noMultiLvlLbl val="0"/>
      </c:catAx>
      <c:valAx>
        <c:axId val="19021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2984873143717"/>
          <c:y val="0.2401367016622922"/>
          <c:w val="0.76639939092522613"/>
          <c:h val="0.37817038495188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Sheet1!$I$15:$I$20</c:f>
              <c:strCache>
                <c:ptCount val="5"/>
                <c:pt idx="0">
                  <c:v>Cloud Storage</c:v>
                </c:pt>
                <c:pt idx="1">
                  <c:v>Entertainment</c:v>
                </c:pt>
                <c:pt idx="2">
                  <c:v>Fitness</c:v>
                </c:pt>
                <c:pt idx="3">
                  <c:v>Learning</c:v>
                </c:pt>
                <c:pt idx="4">
                  <c:v>Software</c:v>
                </c:pt>
              </c:strCache>
            </c:strRef>
          </c:cat>
          <c:val>
            <c:numRef>
              <c:f>Sheet1!$J$15:$J$20</c:f>
              <c:numCache>
                <c:formatCode>General</c:formatCode>
                <c:ptCount val="5"/>
                <c:pt idx="0">
                  <c:v>2.99</c:v>
                </c:pt>
                <c:pt idx="1">
                  <c:v>58.95</c:v>
                </c:pt>
                <c:pt idx="2">
                  <c:v>45</c:v>
                </c:pt>
                <c:pt idx="3">
                  <c:v>29.99</c:v>
                </c:pt>
                <c:pt idx="4">
                  <c:v>27.979999999999997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B-48E3-8160-6B7AED4F61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7857647"/>
        <c:axId val="1887855727"/>
      </c:barChart>
      <c:catAx>
        <c:axId val="188785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55727"/>
        <c:crosses val="autoZero"/>
        <c:auto val="1"/>
        <c:lblAlgn val="ctr"/>
        <c:lblOffset val="100"/>
        <c:noMultiLvlLbl val="0"/>
      </c:catAx>
      <c:valAx>
        <c:axId val="18878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5319444444444447"/>
          <c:w val="0.89971084864391948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Sheet1!$L$2:$N$2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39E-A184-8CCF9FCD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809487"/>
        <c:axId val="2026808527"/>
      </c:barChart>
      <c:catAx>
        <c:axId val="20268094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08527"/>
        <c:crosses val="autoZero"/>
        <c:auto val="1"/>
        <c:lblAlgn val="ctr"/>
        <c:lblOffset val="100"/>
        <c:noMultiLvlLbl val="0"/>
      </c:catAx>
      <c:valAx>
        <c:axId val="202680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4.3452955048051063E-4"/>
          <c:w val="0.93848790320805175"/>
          <c:h val="0.657372879197363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2B-41E3-8D57-83CB36FF8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2B-41E3-8D57-83CB36FF80D7}"/>
              </c:ext>
            </c:extLst>
          </c:dPt>
          <c:val>
            <c:numRef>
              <c:f>Sheet1!$O$2:$P$2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1-47CA-84B8-39142A76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733137</xdr:colOff>
      <xdr:row>13</xdr:row>
      <xdr:rowOff>13854</xdr:rowOff>
    </xdr:from>
    <xdr:to>
      <xdr:col>7</xdr:col>
      <xdr:colOff>629227</xdr:colOff>
      <xdr:row>27</xdr:row>
      <xdr:rowOff>170872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71953-359B-8945-3635-FF3301E33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536864</xdr:colOff>
      <xdr:row>12</xdr:row>
      <xdr:rowOff>140855</xdr:rowOff>
    </xdr:from>
    <xdr:to>
      <xdr:col>14</xdr:col>
      <xdr:colOff>675409</xdr:colOff>
      <xdr:row>27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B8F05-A780-1A95-241F-7AB55A6B5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132773</xdr:colOff>
      <xdr:row>12</xdr:row>
      <xdr:rowOff>48491</xdr:rowOff>
    </xdr:from>
    <xdr:to>
      <xdr:col>20</xdr:col>
      <xdr:colOff>536864</xdr:colOff>
      <xdr:row>27</xdr:row>
      <xdr:rowOff>20782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1F34F-9B94-D303-3F9C-E11BCDA1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617682</xdr:colOff>
      <xdr:row>11</xdr:row>
      <xdr:rowOff>140854</xdr:rowOff>
    </xdr:from>
    <xdr:to>
      <xdr:col>28</xdr:col>
      <xdr:colOff>375227</xdr:colOff>
      <xdr:row>26</xdr:row>
      <xdr:rowOff>113145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C7D05-D3E1-E67F-8AF1-36283327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i Kumari" refreshedDate="45682.839592708333" createdVersion="8" refreshedVersion="8" minRefreshableVersion="3" recordCount="10" xr:uid="{7DA7E289-7A10-42D3-A956-8BC4DBB9D382}">
  <cacheSource type="worksheet">
    <worksheetSource ref="A1:J11" sheet="Sheet1"/>
  </cacheSource>
  <cacheFields count="11">
    <cacheField name="Subscription Name" numFmtId="0">
      <sharedItems/>
    </cacheField>
    <cacheField name="Category" numFmtId="0">
      <sharedItems/>
    </cacheField>
    <cacheField name="Start Date" numFmtId="14">
      <sharedItems containsSemiMixedTypes="0" containsNonDate="0" containsDate="1" containsString="0" minDate="2022-11-25T00:00:00" maxDate="2023-09-02T00:00:00"/>
    </cacheField>
    <cacheField name="Renewal Date" numFmtId="14">
      <sharedItems containsSemiMixedTypes="0" containsNonDate="0" containsDate="1" containsString="0" minDate="2022-12-20T00:00:00" maxDate="2023-10-02T00:00:00"/>
    </cacheField>
    <cacheField name="Renewal Date2" numFmtId="14">
      <sharedItems containsSemiMixedTypes="0" containsNonDate="0" containsDate="1" containsString="0" minDate="2024-01-01T00:00:00" maxDate="2025-11-26T00:00:00"/>
    </cacheField>
    <cacheField name="Monthly Cost" numFmtId="0">
      <sharedItems containsSemiMixedTypes="0" containsString="0" containsNumber="1" minValue="2.99" maxValue="45"/>
    </cacheField>
    <cacheField name="Payment Method" numFmtId="0">
      <sharedItems/>
    </cacheField>
    <cacheField name="Status" numFmtId="0">
      <sharedItems/>
    </cacheField>
    <cacheField name="Notes" numFmtId="0">
      <sharedItems/>
    </cacheField>
    <cacheField name="TOTAL MONTHLY SUBSCRIPTION COST" numFmtId="0">
      <sharedItems containsString="0" containsBlank="1" containsNumber="1" minValue="164.91" maxValue="164.91"/>
    </cacheField>
    <cacheField name="Start Date with only month &amp; year" numFmtId="0">
      <sharedItems count="10">
        <s v="01-2023"/>
        <s v="12-2022"/>
        <s v="03-2023"/>
        <s v="06-2023"/>
        <s v="11-2022"/>
        <s v="02-2023"/>
        <s v="04-2023"/>
        <s v="05-2023"/>
        <s v="07-2023"/>
        <s v="09-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i Kumari" refreshedDate="45683.347847453704" createdVersion="8" refreshedVersion="8" minRefreshableVersion="3" recordCount="10" xr:uid="{16BA2DC4-1C59-41EF-9D1E-070F52FAC1FA}">
  <cacheSource type="worksheet">
    <worksheetSource ref="A1:H11" sheet="Sheet1"/>
  </cacheSource>
  <cacheFields count="8">
    <cacheField name="Subscription Name" numFmtId="0">
      <sharedItems/>
    </cacheField>
    <cacheField name="Category" numFmtId="0">
      <sharedItems count="5">
        <s v="Entertainment"/>
        <s v="Cloud Storage"/>
        <s v="Fitness"/>
        <s v="Software"/>
        <s v="Learning"/>
      </sharedItems>
    </cacheField>
    <cacheField name="Start Date" numFmtId="14">
      <sharedItems containsSemiMixedTypes="0" containsNonDate="0" containsDate="1" containsString="0" minDate="2022-11-25T00:00:00" maxDate="2023-09-02T00:00:00"/>
    </cacheField>
    <cacheField name="Renewal Date" numFmtId="14">
      <sharedItems containsSemiMixedTypes="0" containsNonDate="0" containsDate="1" containsString="0" minDate="2022-12-20T00:00:00" maxDate="2023-10-02T00:00:00"/>
    </cacheField>
    <cacheField name="Monthly Cost" numFmtId="0">
      <sharedItems containsSemiMixedTypes="0" containsString="0" containsNumber="1" minValue="2.99" maxValue="45"/>
    </cacheField>
    <cacheField name="Payment Method" numFmtId="0">
      <sharedItems/>
    </cacheField>
    <cacheField name="Status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Netflix"/>
    <s v="Entertainment"/>
    <d v="2023-01-10T00:00:00"/>
    <d v="2023-02-10T00:00:00"/>
    <d v="2025-02-20T00:00:00"/>
    <n v="15.99"/>
    <s v="Credit Card"/>
    <s v="Active"/>
    <s v="HD Plan"/>
    <n v="164.91"/>
    <x v="0"/>
  </r>
  <r>
    <s v="Spotify"/>
    <s v="Entertainment"/>
    <d v="2022-12-01T00:00:00"/>
    <d v="2023-01-01T00:00:00"/>
    <d v="2024-01-01T00:00:00"/>
    <n v="9.99"/>
    <s v="PayPal"/>
    <s v="Active"/>
    <s v="Family Plan"/>
    <m/>
    <x v="1"/>
  </r>
  <r>
    <s v="Gym Membership"/>
    <s v="Fitness"/>
    <d v="2023-03-15T00:00:00"/>
    <d v="2023-03-10T00:00:00"/>
    <d v="2025-03-15T00:00:00"/>
    <n v="45"/>
    <s v="Debit Card"/>
    <s v="Active"/>
    <s v="Yearly Subscription"/>
    <m/>
    <x v="2"/>
  </r>
  <r>
    <s v="Adobe Photoshop"/>
    <s v="Software"/>
    <d v="2023-06-20T00:00:00"/>
    <d v="2023-07-20T00:00:00"/>
    <d v="2024-06-20T00:00:00"/>
    <n v="20.99"/>
    <s v="Credit Card"/>
    <s v="Active"/>
    <s v="Creative Cloud"/>
    <m/>
    <x v="3"/>
  </r>
  <r>
    <s v="Amazon Prime"/>
    <s v="Entertainment"/>
    <d v="2022-11-25T00:00:00"/>
    <d v="2022-12-20T00:00:00"/>
    <d v="2025-11-25T00:00:00"/>
    <n v="12.99"/>
    <s v="PayPal"/>
    <s v="Active"/>
    <s v="Prime Video + Music"/>
    <m/>
    <x v="4"/>
  </r>
  <r>
    <s v="Google Drive"/>
    <s v="Cloud Storage"/>
    <d v="2023-02-05T00:00:00"/>
    <d v="2023-03-05T00:00:00"/>
    <d v="2024-02-05T00:00:00"/>
    <n v="2.99"/>
    <s v="Debit Card"/>
    <s v="Active"/>
    <s v="100GB Plan"/>
    <m/>
    <x v="5"/>
  </r>
  <r>
    <s v="Office 365"/>
    <s v="Software"/>
    <d v="2023-04-10T00:00:00"/>
    <d v="2023-05-10T00:00:00"/>
    <d v="2024-04-10T00:00:00"/>
    <n v="6.99"/>
    <s v="Credit Card"/>
    <s v="Active"/>
    <s v="Personal Plan"/>
    <m/>
    <x v="6"/>
  </r>
  <r>
    <s v="Apple Music"/>
    <s v="Entertainment"/>
    <d v="2023-05-01T00:00:00"/>
    <d v="2023-06-01T00:00:00"/>
    <d v="2024-05-01T00:00:00"/>
    <n v="10.99"/>
    <s v="Credit Card"/>
    <s v="Cancelled"/>
    <s v="Switched to Spotify"/>
    <m/>
    <x v="7"/>
  </r>
  <r>
    <s v="Disney+"/>
    <s v="Entertainment"/>
    <d v="2023-07-30T00:00:00"/>
    <d v="2023-08-30T00:00:00"/>
    <d v="2024-07-30T00:00:00"/>
    <n v="8.99"/>
    <s v="Debit Card"/>
    <s v="Active"/>
    <s v="Monthly Plan"/>
    <m/>
    <x v="8"/>
  </r>
  <r>
    <s v="LinkedIn Premium"/>
    <s v="Learning"/>
    <d v="2023-09-01T00:00:00"/>
    <d v="2023-10-01T00:00:00"/>
    <d v="2024-09-01T00:00:00"/>
    <n v="29.99"/>
    <s v="PayPal"/>
    <s v="Active"/>
    <s v="Career Package"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mazon Prime"/>
    <x v="0"/>
    <d v="2022-11-25T00:00:00"/>
    <d v="2022-12-20T00:00:00"/>
    <n v="12.99"/>
    <s v="PayPal"/>
    <s v="Active"/>
    <s v="Prime Video + Music"/>
  </r>
  <r>
    <s v="Spotify"/>
    <x v="0"/>
    <d v="2022-12-01T00:00:00"/>
    <d v="2023-01-01T00:00:00"/>
    <n v="9.99"/>
    <s v="PayPal"/>
    <s v="Active"/>
    <s v="Family Plan"/>
  </r>
  <r>
    <s v="Netflix"/>
    <x v="0"/>
    <d v="2023-01-10T00:00:00"/>
    <d v="2023-02-10T00:00:00"/>
    <n v="15.99"/>
    <s v="Credit Card"/>
    <s v="Active"/>
    <s v="HD Plan"/>
  </r>
  <r>
    <s v="Google Drive"/>
    <x v="1"/>
    <d v="2023-02-05T00:00:00"/>
    <d v="2023-03-05T00:00:00"/>
    <n v="2.99"/>
    <s v="Debit Card"/>
    <s v="Active"/>
    <s v="100GB Plan"/>
  </r>
  <r>
    <s v="Gym Membership"/>
    <x v="2"/>
    <d v="2023-03-15T00:00:00"/>
    <d v="2023-03-10T00:00:00"/>
    <n v="45"/>
    <s v="Debit Card"/>
    <s v="Active"/>
    <s v="Yearly Subscription"/>
  </r>
  <r>
    <s v="Office 365"/>
    <x v="3"/>
    <d v="2023-04-10T00:00:00"/>
    <d v="2023-05-10T00:00:00"/>
    <n v="6.99"/>
    <s v="Credit Card"/>
    <s v="Active"/>
    <s v="Personal Plan"/>
  </r>
  <r>
    <s v="Apple Music"/>
    <x v="0"/>
    <d v="2023-05-01T00:00:00"/>
    <d v="2023-06-01T00:00:00"/>
    <n v="10.99"/>
    <s v="Credit Card"/>
    <s v="Cancelled"/>
    <s v="Switched to Spotify"/>
  </r>
  <r>
    <s v="Adobe Photoshop"/>
    <x v="3"/>
    <d v="2023-06-20T00:00:00"/>
    <d v="2023-07-20T00:00:00"/>
    <n v="20.99"/>
    <s v="Credit Card"/>
    <s v="Active"/>
    <s v="Creative Cloud"/>
  </r>
  <r>
    <s v="Disney+"/>
    <x v="0"/>
    <d v="2023-07-30T00:00:00"/>
    <d v="2023-08-30T00:00:00"/>
    <n v="8.99"/>
    <s v="Debit Card"/>
    <s v="Active"/>
    <s v="Monthly Plan"/>
  </r>
  <r>
    <s v="LinkedIn Premium"/>
    <x v="4"/>
    <d v="2023-09-01T00:00:00"/>
    <d v="2023-10-01T00:00:00"/>
    <n v="29.99"/>
    <s v="PayPal"/>
    <s v="Active"/>
    <s v="Career Pack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886D8-6532-424D-BA43-2489103ACE8D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4:J20" firstHeaderRow="1" firstDataRow="1" firstDataCol="1"/>
  <pivotFields count="8"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 Cost" fld="4" baseField="0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264C-8698-4BE4-8AAF-F3FCC96A082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4:C25" firstHeaderRow="1" firstDataRow="1" firstDataCol="1"/>
  <pivotFields count="11">
    <pivotField showAll="0"/>
    <pivotField showAll="0"/>
    <pivotField numFmtId="14" showAll="0"/>
    <pivotField numFmtId="14" showAll="0"/>
    <pivotField numFmtId="14" showAll="0"/>
    <pivotField dataField="1" showAll="0"/>
    <pivotField showAll="0"/>
    <pivotField showAll="0"/>
    <pivotField showAll="0"/>
    <pivotField showAll="0"/>
    <pivotField axis="axisRow" showAll="0">
      <items count="11">
        <item x="0"/>
        <item x="5"/>
        <item x="2"/>
        <item x="6"/>
        <item x="7"/>
        <item x="3"/>
        <item x="8"/>
        <item x="9"/>
        <item x="4"/>
        <item x="1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onthly Cos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17B3-2CE7-4711-A46C-61F6E38D4EF0}">
  <dimension ref="A1:AD32"/>
  <sheetViews>
    <sheetView tabSelected="1" zoomScale="43" workbookViewId="0">
      <selection activeCell="S40" sqref="S40"/>
    </sheetView>
  </sheetViews>
  <sheetFormatPr defaultRowHeight="14.4" x14ac:dyDescent="0.3"/>
  <cols>
    <col min="1" max="1" width="17.21875" customWidth="1"/>
    <col min="2" max="2" width="19.33203125" customWidth="1"/>
    <col min="3" max="3" width="19" bestFit="1" customWidth="1"/>
    <col min="4" max="4" width="19.33203125" customWidth="1"/>
    <col min="5" max="5" width="17" customWidth="1"/>
    <col min="6" max="6" width="16.77734375" customWidth="1"/>
    <col min="7" max="7" width="17" customWidth="1"/>
    <col min="8" max="8" width="17.88671875" customWidth="1"/>
    <col min="9" max="9" width="14.44140625" bestFit="1" customWidth="1"/>
    <col min="10" max="10" width="19" bestFit="1" customWidth="1"/>
    <col min="11" max="11" width="21" customWidth="1"/>
    <col min="12" max="12" width="19" bestFit="1" customWidth="1"/>
    <col min="13" max="13" width="16.109375" bestFit="1" customWidth="1"/>
    <col min="14" max="14" width="31.88671875" bestFit="1" customWidth="1"/>
    <col min="15" max="15" width="16.33203125" customWidth="1"/>
    <col min="16" max="16" width="18.44140625" customWidth="1"/>
    <col min="17" max="17" width="16.44140625" bestFit="1" customWidth="1"/>
    <col min="18" max="18" width="16.5546875" bestFit="1" customWidth="1"/>
    <col min="19" max="19" width="12.6640625" customWidth="1"/>
    <col min="20" max="20" width="15.21875" customWidth="1"/>
    <col min="21" max="21" width="10.77734375" bestFit="1" customWidth="1"/>
    <col min="22" max="23" width="12.88671875" bestFit="1" customWidth="1"/>
    <col min="25" max="25" width="12.77734375" customWidth="1"/>
    <col min="26" max="26" width="12.44140625" customWidth="1"/>
    <col min="27" max="27" width="14.21875" customWidth="1"/>
  </cols>
  <sheetData>
    <row r="1" spans="1:3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38</v>
      </c>
      <c r="J1" s="5" t="s">
        <v>42</v>
      </c>
      <c r="K1" s="5" t="s">
        <v>53</v>
      </c>
      <c r="L1" s="1" t="s">
        <v>55</v>
      </c>
      <c r="M1" s="1" t="s">
        <v>56</v>
      </c>
      <c r="N1" s="27" t="s">
        <v>57</v>
      </c>
      <c r="O1" s="1" t="s">
        <v>59</v>
      </c>
      <c r="P1" s="1" t="s">
        <v>60</v>
      </c>
      <c r="Q1" s="12"/>
      <c r="R1" s="12"/>
      <c r="S1" s="12"/>
      <c r="T1" s="12"/>
      <c r="U1" s="12"/>
      <c r="V1" s="12"/>
    </row>
    <row r="2" spans="1:30" ht="24" customHeight="1" x14ac:dyDescent="0.3">
      <c r="A2" s="2" t="s">
        <v>16</v>
      </c>
      <c r="B2" s="2" t="s">
        <v>17</v>
      </c>
      <c r="C2" s="3">
        <v>45672</v>
      </c>
      <c r="D2" s="3">
        <f>EDATE(C2,1)</f>
        <v>45703</v>
      </c>
      <c r="E2" s="2">
        <v>45</v>
      </c>
      <c r="F2" s="2" t="s">
        <v>18</v>
      </c>
      <c r="G2" s="2" t="s">
        <v>11</v>
      </c>
      <c r="H2" s="2" t="s">
        <v>19</v>
      </c>
      <c r="I2" s="28">
        <f>SUM(E2:E11)</f>
        <v>164.91000000000003</v>
      </c>
      <c r="J2" s="4" t="str">
        <f>TEXT(C2,"MM-YYYY")</f>
        <v>01-2025</v>
      </c>
      <c r="K2" s="28">
        <f>SUM(I2)*12</f>
        <v>1978.9200000000003</v>
      </c>
      <c r="L2" s="4">
        <f>COUNTIF(F2:F11,"Credit Card")</f>
        <v>4</v>
      </c>
      <c r="M2" s="4">
        <f>COUNTIF(F2:F11,"Debit Card")</f>
        <v>3</v>
      </c>
      <c r="N2" s="4">
        <f>COUNTIF(F2:F11,"PayPal")</f>
        <v>3</v>
      </c>
      <c r="O2" s="2">
        <f>COUNTIF(G2:G11,"Active")</f>
        <v>9</v>
      </c>
      <c r="P2" s="2">
        <f>COUNTIF(G2:G11,"Cancelled")</f>
        <v>1</v>
      </c>
      <c r="Q2" s="14"/>
      <c r="R2" s="14"/>
      <c r="S2" s="13"/>
      <c r="T2" s="13"/>
      <c r="U2" s="13"/>
      <c r="V2" s="13"/>
      <c r="W2" s="12"/>
      <c r="X2" s="12"/>
      <c r="Y2" s="12"/>
      <c r="Z2" s="12"/>
      <c r="AA2" s="12"/>
    </row>
    <row r="3" spans="1:30" ht="28.8" customHeight="1" x14ac:dyDescent="0.3">
      <c r="A3" s="2" t="s">
        <v>35</v>
      </c>
      <c r="B3" s="2" t="s">
        <v>36</v>
      </c>
      <c r="C3" s="3">
        <v>44805</v>
      </c>
      <c r="D3" s="3">
        <f t="shared" ref="D3:D11" si="0">EDATE(C3,1)</f>
        <v>44835</v>
      </c>
      <c r="E3" s="2">
        <v>29.99</v>
      </c>
      <c r="F3" s="2" t="s">
        <v>14</v>
      </c>
      <c r="G3" s="2" t="s">
        <v>11</v>
      </c>
      <c r="H3" s="2" t="s">
        <v>37</v>
      </c>
      <c r="I3" s="29"/>
      <c r="J3" s="4" t="str">
        <f t="shared" ref="J3:J9" si="1">TEXT(C3,"MM-YYYY")</f>
        <v>09-2022</v>
      </c>
      <c r="K3" s="29"/>
      <c r="O3" s="13"/>
      <c r="P3" s="13"/>
      <c r="Q3" s="14"/>
      <c r="R3" s="14"/>
      <c r="S3" s="13"/>
      <c r="T3" s="13"/>
      <c r="U3" s="13"/>
      <c r="V3" s="13"/>
      <c r="W3" s="14"/>
      <c r="X3" s="13"/>
      <c r="Y3" s="13"/>
      <c r="Z3" s="13"/>
      <c r="AA3" s="13"/>
    </row>
    <row r="4" spans="1:30" ht="43.2" customHeight="1" x14ac:dyDescent="0.3">
      <c r="A4" s="2" t="s">
        <v>20</v>
      </c>
      <c r="B4" s="2" t="s">
        <v>21</v>
      </c>
      <c r="C4" s="3">
        <v>45463</v>
      </c>
      <c r="D4" s="3">
        <f t="shared" si="0"/>
        <v>45493</v>
      </c>
      <c r="E4" s="2">
        <v>20.99</v>
      </c>
      <c r="F4" s="2" t="s">
        <v>10</v>
      </c>
      <c r="G4" s="2" t="s">
        <v>11</v>
      </c>
      <c r="H4" s="2" t="s">
        <v>22</v>
      </c>
      <c r="I4" s="30"/>
      <c r="J4" s="4" t="str">
        <f t="shared" si="1"/>
        <v>06-2024</v>
      </c>
      <c r="K4" s="30"/>
      <c r="O4" s="13"/>
      <c r="P4" s="13"/>
      <c r="Q4" s="14"/>
      <c r="R4" s="14"/>
      <c r="S4" s="13"/>
      <c r="T4" s="13"/>
      <c r="U4" s="13"/>
      <c r="V4" s="13"/>
      <c r="W4" s="14"/>
      <c r="X4" s="13"/>
      <c r="Y4" s="13"/>
      <c r="Z4" s="13"/>
      <c r="AA4" s="13"/>
    </row>
    <row r="5" spans="1:30" ht="43.2" customHeight="1" x14ac:dyDescent="0.3">
      <c r="A5" s="2" t="s">
        <v>8</v>
      </c>
      <c r="B5" s="2" t="s">
        <v>9</v>
      </c>
      <c r="C5" s="3">
        <v>44936</v>
      </c>
      <c r="D5" s="3">
        <f t="shared" si="0"/>
        <v>44967</v>
      </c>
      <c r="E5" s="2">
        <v>15.99</v>
      </c>
      <c r="F5" s="2" t="s">
        <v>10</v>
      </c>
      <c r="G5" s="2" t="s">
        <v>11</v>
      </c>
      <c r="H5" s="17" t="s">
        <v>12</v>
      </c>
      <c r="I5" s="29"/>
      <c r="J5" s="7" t="str">
        <f t="shared" si="1"/>
        <v>01-2023</v>
      </c>
      <c r="K5" s="29"/>
      <c r="S5" s="13"/>
      <c r="T5" s="13"/>
      <c r="U5" s="14"/>
      <c r="V5" s="14"/>
      <c r="W5" s="14"/>
      <c r="X5" s="13"/>
      <c r="Y5" s="13"/>
      <c r="Z5" s="13"/>
      <c r="AA5" s="13"/>
    </row>
    <row r="6" spans="1:30" ht="43.2" customHeight="1" x14ac:dyDescent="0.3">
      <c r="A6" s="2" t="s">
        <v>23</v>
      </c>
      <c r="B6" s="2" t="s">
        <v>9</v>
      </c>
      <c r="C6" s="3">
        <v>45682</v>
      </c>
      <c r="D6" s="3">
        <f t="shared" si="0"/>
        <v>45713</v>
      </c>
      <c r="E6" s="2">
        <v>12.99</v>
      </c>
      <c r="F6" s="2" t="s">
        <v>14</v>
      </c>
      <c r="G6" s="2" t="s">
        <v>11</v>
      </c>
      <c r="H6" s="2" t="s">
        <v>24</v>
      </c>
      <c r="I6" s="29"/>
      <c r="J6" s="4" t="str">
        <f t="shared" si="1"/>
        <v>01-2025</v>
      </c>
      <c r="K6" s="29"/>
      <c r="S6" s="13"/>
      <c r="T6" s="13"/>
      <c r="U6" s="14"/>
      <c r="V6" s="14"/>
      <c r="W6" s="14"/>
      <c r="X6" s="13"/>
      <c r="Y6" s="13"/>
      <c r="Z6" s="13"/>
      <c r="AA6" s="13"/>
    </row>
    <row r="7" spans="1:30" ht="28.8" customHeight="1" x14ac:dyDescent="0.3">
      <c r="A7" s="2" t="s">
        <v>30</v>
      </c>
      <c r="B7" s="2" t="s">
        <v>9</v>
      </c>
      <c r="C7" s="3">
        <v>44593</v>
      </c>
      <c r="D7" s="3">
        <f t="shared" si="0"/>
        <v>44621</v>
      </c>
      <c r="E7" s="2">
        <v>10.99</v>
      </c>
      <c r="F7" s="2" t="s">
        <v>10</v>
      </c>
      <c r="G7" s="2" t="s">
        <v>31</v>
      </c>
      <c r="H7" s="15" t="s">
        <v>32</v>
      </c>
      <c r="I7" s="29"/>
      <c r="J7" s="16" t="str">
        <f t="shared" si="1"/>
        <v>02-2022</v>
      </c>
      <c r="K7" s="29"/>
    </row>
    <row r="8" spans="1:30" ht="28.8" customHeight="1" x14ac:dyDescent="0.3">
      <c r="A8" s="2" t="s">
        <v>13</v>
      </c>
      <c r="B8" s="2" t="s">
        <v>9</v>
      </c>
      <c r="C8" s="3">
        <v>44927</v>
      </c>
      <c r="D8" s="3">
        <f t="shared" si="0"/>
        <v>44958</v>
      </c>
      <c r="E8" s="2">
        <v>9.99</v>
      </c>
      <c r="F8" s="2" t="s">
        <v>14</v>
      </c>
      <c r="G8" s="2" t="s">
        <v>11</v>
      </c>
      <c r="H8" s="2" t="s">
        <v>15</v>
      </c>
      <c r="I8" s="31"/>
      <c r="J8" s="4" t="str">
        <f t="shared" si="1"/>
        <v>01-2023</v>
      </c>
      <c r="K8" s="31"/>
    </row>
    <row r="9" spans="1:30" ht="28.8" customHeight="1" x14ac:dyDescent="0.3">
      <c r="A9" s="2" t="s">
        <v>33</v>
      </c>
      <c r="B9" s="2" t="s">
        <v>9</v>
      </c>
      <c r="C9" s="3">
        <v>45503</v>
      </c>
      <c r="D9" s="3">
        <f t="shared" si="0"/>
        <v>45534</v>
      </c>
      <c r="E9" s="2">
        <v>8.99</v>
      </c>
      <c r="F9" s="2" t="s">
        <v>18</v>
      </c>
      <c r="G9" s="2" t="s">
        <v>11</v>
      </c>
      <c r="H9" s="18" t="s">
        <v>34</v>
      </c>
      <c r="I9" s="29"/>
      <c r="J9" s="6" t="str">
        <f t="shared" si="1"/>
        <v>07-2024</v>
      </c>
      <c r="K9" s="29"/>
    </row>
    <row r="10" spans="1:30" ht="28.8" customHeight="1" x14ac:dyDescent="0.3">
      <c r="A10" s="2" t="s">
        <v>28</v>
      </c>
      <c r="B10" s="2" t="s">
        <v>21</v>
      </c>
      <c r="C10" s="3">
        <v>45392</v>
      </c>
      <c r="D10" s="3">
        <f t="shared" si="0"/>
        <v>45422</v>
      </c>
      <c r="E10" s="2">
        <v>6.99</v>
      </c>
      <c r="F10" s="2" t="s">
        <v>10</v>
      </c>
      <c r="G10" s="2" t="s">
        <v>11</v>
      </c>
      <c r="H10" s="2" t="s">
        <v>29</v>
      </c>
      <c r="I10" s="31"/>
      <c r="J10" s="4" t="str">
        <f t="shared" ref="J10:J11" si="2">TEXT(C10,"MM-YYYY")</f>
        <v>04-2024</v>
      </c>
      <c r="K10" s="31"/>
    </row>
    <row r="11" spans="1:30" x14ac:dyDescent="0.3">
      <c r="A11" s="2" t="s">
        <v>25</v>
      </c>
      <c r="B11" s="2" t="s">
        <v>26</v>
      </c>
      <c r="C11" s="3">
        <v>44962</v>
      </c>
      <c r="D11" s="3">
        <f t="shared" si="0"/>
        <v>44990</v>
      </c>
      <c r="E11" s="2">
        <v>2.99</v>
      </c>
      <c r="F11" s="2" t="s">
        <v>18</v>
      </c>
      <c r="G11" s="2" t="s">
        <v>11</v>
      </c>
      <c r="H11" s="17" t="s">
        <v>27</v>
      </c>
      <c r="I11" s="30"/>
      <c r="J11" s="7" t="str">
        <f t="shared" si="2"/>
        <v>02-2023</v>
      </c>
      <c r="K11" s="30"/>
    </row>
    <row r="12" spans="1:30" x14ac:dyDescent="0.3">
      <c r="Q12" s="19"/>
      <c r="R12" s="20"/>
      <c r="S12" s="20"/>
      <c r="T12" s="20"/>
      <c r="U12" s="10"/>
      <c r="W12" s="19"/>
      <c r="X12" s="20"/>
      <c r="Y12" s="20"/>
      <c r="Z12" s="20"/>
      <c r="AA12" s="20"/>
      <c r="AB12" s="20"/>
      <c r="AC12" s="20"/>
      <c r="AD12" s="10"/>
    </row>
    <row r="13" spans="1:30" x14ac:dyDescent="0.3">
      <c r="I13" s="19"/>
      <c r="J13" s="20"/>
      <c r="K13" s="20"/>
      <c r="L13" s="20"/>
      <c r="M13" s="20"/>
      <c r="N13" s="20"/>
      <c r="O13" s="10"/>
      <c r="Q13" s="23"/>
      <c r="U13" s="22"/>
      <c r="W13" s="23"/>
      <c r="AD13" s="22"/>
    </row>
    <row r="14" spans="1:30" x14ac:dyDescent="0.3">
      <c r="B14" s="8" t="s">
        <v>39</v>
      </c>
      <c r="C14" t="s">
        <v>41</v>
      </c>
      <c r="I14" s="21" t="s">
        <v>39</v>
      </c>
      <c r="J14" t="s">
        <v>41</v>
      </c>
      <c r="O14" s="22"/>
      <c r="Q14" s="23"/>
      <c r="U14" s="22"/>
      <c r="W14" s="23"/>
      <c r="AD14" s="22"/>
    </row>
    <row r="15" spans="1:30" x14ac:dyDescent="0.3">
      <c r="B15" s="9" t="s">
        <v>43</v>
      </c>
      <c r="C15">
        <v>15.99</v>
      </c>
      <c r="I15" s="11" t="s">
        <v>26</v>
      </c>
      <c r="J15">
        <v>2.99</v>
      </c>
      <c r="O15" s="22"/>
      <c r="Q15" s="23"/>
      <c r="U15" s="22"/>
      <c r="W15" s="23"/>
      <c r="AD15" s="22"/>
    </row>
    <row r="16" spans="1:30" x14ac:dyDescent="0.3">
      <c r="B16" s="9" t="s">
        <v>44</v>
      </c>
      <c r="C16">
        <v>2.99</v>
      </c>
      <c r="I16" s="11" t="s">
        <v>9</v>
      </c>
      <c r="J16">
        <v>58.95</v>
      </c>
      <c r="O16" s="22"/>
      <c r="Q16" s="23"/>
      <c r="U16" s="22"/>
      <c r="W16" s="23"/>
      <c r="AD16" s="22"/>
    </row>
    <row r="17" spans="2:30" x14ac:dyDescent="0.3">
      <c r="B17" s="9" t="s">
        <v>45</v>
      </c>
      <c r="C17">
        <v>45</v>
      </c>
      <c r="I17" s="11" t="s">
        <v>17</v>
      </c>
      <c r="J17">
        <v>45</v>
      </c>
      <c r="O17" s="22"/>
      <c r="Q17" s="23"/>
      <c r="U17" s="22"/>
      <c r="W17" s="23"/>
      <c r="AD17" s="22"/>
    </row>
    <row r="18" spans="2:30" x14ac:dyDescent="0.3">
      <c r="B18" s="9" t="s">
        <v>46</v>
      </c>
      <c r="C18">
        <v>6.99</v>
      </c>
      <c r="I18" s="11" t="s">
        <v>36</v>
      </c>
      <c r="J18">
        <v>29.99</v>
      </c>
      <c r="O18" s="22"/>
      <c r="Q18" s="23"/>
      <c r="U18" s="22"/>
      <c r="W18" s="23"/>
      <c r="AD18" s="22"/>
    </row>
    <row r="19" spans="2:30" x14ac:dyDescent="0.3">
      <c r="B19" s="9" t="s">
        <v>47</v>
      </c>
      <c r="C19">
        <v>10.99</v>
      </c>
      <c r="I19" s="11" t="s">
        <v>21</v>
      </c>
      <c r="J19">
        <v>27.979999999999997</v>
      </c>
      <c r="O19" s="22"/>
      <c r="Q19" s="23"/>
      <c r="U19" s="22"/>
      <c r="W19" s="23"/>
      <c r="AD19" s="22"/>
    </row>
    <row r="20" spans="2:30" x14ac:dyDescent="0.3">
      <c r="B20" s="9" t="s">
        <v>48</v>
      </c>
      <c r="C20">
        <v>20.99</v>
      </c>
      <c r="I20" s="11" t="s">
        <v>40</v>
      </c>
      <c r="J20">
        <v>164.91</v>
      </c>
      <c r="O20" s="22"/>
      <c r="Q20" s="23"/>
      <c r="U20" s="22"/>
      <c r="W20" s="23"/>
      <c r="AD20" s="22"/>
    </row>
    <row r="21" spans="2:30" x14ac:dyDescent="0.3">
      <c r="B21" s="9" t="s">
        <v>49</v>
      </c>
      <c r="C21">
        <v>8.99</v>
      </c>
      <c r="I21" s="23"/>
      <c r="O21" s="22"/>
      <c r="Q21" s="23"/>
      <c r="U21" s="22"/>
      <c r="W21" s="23"/>
      <c r="AD21" s="22"/>
    </row>
    <row r="22" spans="2:30" x14ac:dyDescent="0.3">
      <c r="B22" s="9" t="s">
        <v>50</v>
      </c>
      <c r="C22">
        <v>29.99</v>
      </c>
      <c r="I22" s="23"/>
      <c r="O22" s="22"/>
      <c r="Q22" s="23"/>
      <c r="U22" s="22"/>
      <c r="W22" s="23"/>
      <c r="AD22" s="22"/>
    </row>
    <row r="23" spans="2:30" x14ac:dyDescent="0.3">
      <c r="B23" s="9" t="s">
        <v>51</v>
      </c>
      <c r="C23">
        <v>12.99</v>
      </c>
      <c r="I23" s="23"/>
      <c r="O23" s="22"/>
      <c r="Q23" s="23"/>
      <c r="U23" s="22"/>
      <c r="W23" s="23"/>
      <c r="AD23" s="22"/>
    </row>
    <row r="24" spans="2:30" x14ac:dyDescent="0.3">
      <c r="B24" s="9" t="s">
        <v>52</v>
      </c>
      <c r="C24">
        <v>9.99</v>
      </c>
      <c r="I24" s="23"/>
      <c r="O24" s="22"/>
      <c r="Q24" s="23"/>
      <c r="U24" s="22"/>
      <c r="W24" s="23"/>
      <c r="AD24" s="22"/>
    </row>
    <row r="25" spans="2:30" x14ac:dyDescent="0.3">
      <c r="B25" s="9" t="s">
        <v>40</v>
      </c>
      <c r="C25">
        <v>164.91</v>
      </c>
      <c r="I25" s="23"/>
      <c r="O25" s="22"/>
      <c r="Q25" s="23"/>
      <c r="U25" s="22"/>
      <c r="W25" s="23"/>
      <c r="AD25" s="22"/>
    </row>
    <row r="26" spans="2:30" x14ac:dyDescent="0.3">
      <c r="I26" s="23"/>
      <c r="O26" s="22"/>
      <c r="Q26" s="23"/>
      <c r="U26" s="22"/>
      <c r="W26" s="23"/>
      <c r="AD26" s="22"/>
    </row>
    <row r="27" spans="2:30" x14ac:dyDescent="0.3">
      <c r="I27" s="23"/>
      <c r="O27" s="22"/>
      <c r="Q27" s="23"/>
      <c r="U27" s="22"/>
      <c r="W27" s="23"/>
      <c r="AD27" s="22"/>
    </row>
    <row r="28" spans="2:30" x14ac:dyDescent="0.3">
      <c r="I28" s="23"/>
      <c r="O28" s="22"/>
      <c r="Q28" s="23"/>
      <c r="U28" s="22"/>
      <c r="W28" s="23"/>
      <c r="AD28" s="22"/>
    </row>
    <row r="29" spans="2:30" x14ac:dyDescent="0.3">
      <c r="I29" s="23"/>
      <c r="O29" s="22"/>
      <c r="Q29" s="23"/>
      <c r="U29" s="22"/>
      <c r="W29" s="23"/>
      <c r="AD29" s="22"/>
    </row>
    <row r="30" spans="2:30" x14ac:dyDescent="0.3">
      <c r="I30" s="23"/>
      <c r="J30" t="s">
        <v>54</v>
      </c>
      <c r="O30" s="22"/>
      <c r="Q30" s="24" t="s">
        <v>58</v>
      </c>
      <c r="R30" s="25"/>
      <c r="S30" s="25"/>
      <c r="T30" s="25"/>
      <c r="U30" s="26"/>
      <c r="W30" s="23"/>
      <c r="Y30" t="s">
        <v>61</v>
      </c>
      <c r="AD30" s="22"/>
    </row>
    <row r="31" spans="2:30" x14ac:dyDescent="0.3">
      <c r="I31" s="23"/>
      <c r="O31" s="22"/>
      <c r="W31" s="24"/>
      <c r="X31" s="25"/>
      <c r="Y31" s="25"/>
      <c r="Z31" s="25"/>
      <c r="AA31" s="25"/>
      <c r="AB31" s="25"/>
      <c r="AC31" s="25"/>
      <c r="AD31" s="26"/>
    </row>
    <row r="32" spans="2:30" x14ac:dyDescent="0.3">
      <c r="I32" s="24"/>
      <c r="J32" s="25"/>
      <c r="K32" s="25"/>
      <c r="L32" s="25"/>
      <c r="M32" s="25"/>
      <c r="N32" s="25"/>
      <c r="O32" s="26"/>
    </row>
  </sheetData>
  <autoFilter ref="A1:H11" xr:uid="{044617B3-2CE7-4711-A46C-61F6E38D4EF0}"/>
  <sortState xmlns:xlrd2="http://schemas.microsoft.com/office/spreadsheetml/2017/richdata2" ref="A2:H11">
    <sortCondition ref="D2:D11"/>
  </sortState>
  <mergeCells count="2">
    <mergeCell ref="I2:I11"/>
    <mergeCell ref="K2:K11"/>
  </mergeCells>
  <conditionalFormatting sqref="D2:D11">
    <cfRule type="expression" dxfId="4" priority="1">
      <formula>AND(D2&gt;TODAY(),D2&lt;=TODAY()+30)</formula>
    </cfRule>
  </conditionalFormatting>
  <conditionalFormatting sqref="E2">
    <cfRule type="top10" dxfId="3" priority="3" rank="3"/>
    <cfRule type="top10" dxfId="2" priority="4" rank="3"/>
  </conditionalFormatting>
  <conditionalFormatting sqref="E2:E11">
    <cfRule type="top10" dxfId="1" priority="2" rank="3"/>
  </conditionalFormatting>
  <conditionalFormatting sqref="K1:L1">
    <cfRule type="expression" dxfId="0" priority="8">
      <formula>P2&gt;10</formula>
    </cfRule>
  </conditionalFormatting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Annu Kumari</dc:creator>
  <cp:lastModifiedBy>Annu Kumari</cp:lastModifiedBy>
  <cp:lastPrinted>2025-02-26T06:05:08Z</cp:lastPrinted>
  <dcterms:created xsi:type="dcterms:W3CDTF">2025-01-24T13:52:32Z</dcterms:created>
  <dcterms:modified xsi:type="dcterms:W3CDTF">2025-02-26T06:06:25Z</dcterms:modified>
</cp:coreProperties>
</file>