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Work\Rota\"/>
    </mc:Choice>
  </mc:AlternateContent>
  <xr:revisionPtr revIDLastSave="0" documentId="13_ncr:1_{48D33A84-0B5E-4C8A-99D0-C0176BB54B79}" xr6:coauthVersionLast="47" xr6:coauthVersionMax="47" xr10:uidLastSave="{00000000-0000-0000-0000-000000000000}"/>
  <bookViews>
    <workbookView xWindow="-110" yWindow="-110" windowWidth="19420" windowHeight="11620" tabRatio="686" firstSheet="2" activeTab="3" xr2:uid="{00000000-000D-0000-FFFF-FFFF00000000}"/>
  </bookViews>
  <sheets>
    <sheet name="January" sheetId="4" r:id="rId1"/>
    <sheet name="February" sheetId="5" r:id="rId2"/>
    <sheet name="March" sheetId="17" r:id="rId3"/>
    <sheet name="April" sheetId="18" r:id="rId4"/>
    <sheet name="May" sheetId="27" r:id="rId5"/>
    <sheet name="June" sheetId="20" r:id="rId6"/>
    <sheet name="July" sheetId="21" r:id="rId7"/>
    <sheet name="August" sheetId="22" r:id="rId8"/>
    <sheet name="September" sheetId="23" r:id="rId9"/>
    <sheet name="October" sheetId="24" r:id="rId10"/>
    <sheet name="November" sheetId="25" r:id="rId11"/>
    <sheet name="December" sheetId="15" r:id="rId12"/>
    <sheet name="Employee Names" sheetId="16" r:id="rId13"/>
  </sheets>
  <definedNames>
    <definedName name="_xlnm._FilterDatabase" localSheetId="5" hidden="1">June!$B$6:$AH$45</definedName>
    <definedName name="CalendarYear">January!$AH$4</definedName>
    <definedName name="ColumnTitle13" localSheetId="4">EmployeeName[[#Headers],[Employee Names]]</definedName>
    <definedName name="ColumnTitle13">EmployeeName[[#Headers],[Employee Names]]</definedName>
    <definedName name="Employee_Absence_Title">January!$B$1</definedName>
    <definedName name="Key_name">January!$B$2</definedName>
    <definedName name="KeyCustom1">January!$N$2</definedName>
    <definedName name="KeyCustom1Label">January!$O$2</definedName>
    <definedName name="KeyCustom2">January!$R$2</definedName>
    <definedName name="KeyCustom2Label">January!$S$2</definedName>
    <definedName name="KeyHoliday">January!$C$2</definedName>
    <definedName name="KeyHolidayLabel">January!$D$2</definedName>
    <definedName name="KeyPersonal">January!$G$2</definedName>
    <definedName name="KeyPersonalLabel">January!$H$2</definedName>
    <definedName name="KeySick">January!$K$2</definedName>
    <definedName name="KeySickLabel">January!$L$2</definedName>
    <definedName name="MonthName" localSheetId="3">April!#REF!</definedName>
    <definedName name="MonthName" localSheetId="7">August!#REF!</definedName>
    <definedName name="MonthName" localSheetId="11">December!#REF!</definedName>
    <definedName name="MonthName" localSheetId="1">February!#REF!</definedName>
    <definedName name="MonthName" localSheetId="0">January!$B$4</definedName>
    <definedName name="MonthName" localSheetId="6">July!#REF!</definedName>
    <definedName name="MonthName" localSheetId="5">June!#REF!</definedName>
    <definedName name="MonthName" localSheetId="2">March!#REF!</definedName>
    <definedName name="MonthName" localSheetId="4">May!#REF!</definedName>
    <definedName name="MonthName" localSheetId="10">November!#REF!</definedName>
    <definedName name="MonthName" localSheetId="9">October!#REF!</definedName>
    <definedName name="MonthName" localSheetId="8">September!#REF!</definedName>
    <definedName name="_xlnm.Print_Titles" localSheetId="3">April!#REF!</definedName>
    <definedName name="_xlnm.Print_Titles" localSheetId="7">August!#REF!</definedName>
    <definedName name="_xlnm.Print_Titles" localSheetId="1">February!#REF!</definedName>
    <definedName name="_xlnm.Print_Titles" localSheetId="0">January!$4:$6</definedName>
    <definedName name="_xlnm.Print_Titles" localSheetId="6">July!#REF!</definedName>
    <definedName name="_xlnm.Print_Titles" localSheetId="5">June!#REF!</definedName>
    <definedName name="_xlnm.Print_Titles" localSheetId="2">March!#REF!</definedName>
    <definedName name="_xlnm.Print_Titles" localSheetId="4">May!#REF!</definedName>
    <definedName name="_xlnm.Print_Titles" localSheetId="10">November!#REF!</definedName>
    <definedName name="_xlnm.Print_Titles" localSheetId="9">October!#REF!</definedName>
    <definedName name="_xlnm.Print_Titles" localSheetId="8">September!#REF!</definedName>
    <definedName name="Title1" localSheetId="4">January[[#Headers],[Team Members Name]]</definedName>
    <definedName name="Title1">January[[#Headers],[Team Members Name]]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4">#REF!</definedName>
    <definedName name="Title5">#REF!</definedName>
    <definedName name="Title6">#REF!</definedName>
    <definedName name="Title7">#REF!</definedName>
    <definedName name="Title8">#REF!</definedName>
    <definedName name="Title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" i="27" l="1"/>
  <c r="AI26" i="27" s="1"/>
  <c r="AH18" i="27"/>
  <c r="AI18" i="27" s="1"/>
  <c r="AH25" i="27"/>
  <c r="AI25" i="27" s="1"/>
  <c r="AH24" i="27"/>
  <c r="AI24" i="27" s="1"/>
  <c r="AH23" i="27"/>
  <c r="AI23" i="27" s="1"/>
  <c r="AH22" i="27"/>
  <c r="AI22" i="27" s="1"/>
  <c r="AH21" i="27"/>
  <c r="AI21" i="27" s="1"/>
  <c r="AH20" i="27"/>
  <c r="AI20" i="27" s="1"/>
  <c r="AH19" i="27"/>
  <c r="AI19" i="27" s="1"/>
  <c r="AH17" i="27"/>
  <c r="AI17" i="27" s="1"/>
  <c r="AH16" i="27"/>
  <c r="AI16" i="27" s="1"/>
  <c r="AH15" i="27"/>
  <c r="AI15" i="27" s="1"/>
  <c r="AH14" i="27"/>
  <c r="AI14" i="27" s="1"/>
  <c r="AH13" i="27"/>
  <c r="AI13" i="27" s="1"/>
  <c r="AH12" i="27"/>
  <c r="AI12" i="27" s="1"/>
  <c r="AH11" i="27"/>
  <c r="AI11" i="27" s="1"/>
  <c r="AH10" i="27"/>
  <c r="AI10" i="27" s="1"/>
  <c r="AH9" i="27"/>
  <c r="AI9" i="27" s="1"/>
  <c r="AH8" i="27"/>
  <c r="AI8" i="27" s="1"/>
  <c r="AH7" i="27"/>
  <c r="AI7" i="27" s="1"/>
  <c r="AH14" i="18"/>
  <c r="AI14" i="18" s="1"/>
  <c r="AH22" i="18"/>
  <c r="AI22" i="18" s="1"/>
  <c r="AH17" i="18"/>
  <c r="AI17" i="18" s="1"/>
  <c r="AH13" i="18"/>
  <c r="AI13" i="18" s="1"/>
  <c r="AH8" i="18"/>
  <c r="AI8" i="18" s="1"/>
  <c r="AH16" i="17"/>
  <c r="AI16" i="17" s="1"/>
  <c r="AH11" i="17"/>
  <c r="AI11" i="17" s="1"/>
  <c r="AH9" i="17"/>
  <c r="AI9" i="17" s="1"/>
  <c r="AH23" i="17"/>
  <c r="AI23" i="17" s="1"/>
  <c r="AH21" i="17"/>
  <c r="AI21" i="17" s="1"/>
  <c r="AH8" i="17"/>
  <c r="AI8" i="17" s="1"/>
  <c r="AH10" i="17"/>
  <c r="AI10" i="17" s="1"/>
  <c r="AH13" i="17"/>
  <c r="AI13" i="17" s="1"/>
  <c r="AH14" i="17"/>
  <c r="AI14" i="17" s="1"/>
  <c r="AH15" i="17"/>
  <c r="AI15" i="17" s="1"/>
  <c r="AH18" i="17"/>
  <c r="AI18" i="17" s="1"/>
  <c r="AH19" i="17"/>
  <c r="AI19" i="17" s="1"/>
  <c r="AH20" i="17"/>
  <c r="AI20" i="17" s="1"/>
  <c r="AH22" i="17"/>
  <c r="AI22" i="17" s="1"/>
  <c r="AH12" i="17"/>
  <c r="AI12" i="17" s="1"/>
  <c r="AH7" i="17"/>
  <c r="AI7" i="17" s="1"/>
  <c r="AH17" i="17"/>
  <c r="AI17" i="17" s="1"/>
  <c r="AH24" i="17"/>
  <c r="AI24" i="17" s="1"/>
  <c r="AH25" i="17"/>
  <c r="AI25" i="17" s="1"/>
  <c r="AH26" i="17"/>
  <c r="AI26" i="17" s="1"/>
  <c r="AH27" i="17"/>
  <c r="AI27" i="17" s="1"/>
  <c r="AH28" i="17"/>
  <c r="AI28" i="17" s="1"/>
  <c r="AH29" i="17"/>
  <c r="AI29" i="17" s="1"/>
  <c r="AH30" i="17"/>
  <c r="AI30" i="17" s="1"/>
  <c r="AH31" i="17"/>
  <c r="AI31" i="17" s="1"/>
  <c r="AE22" i="5"/>
  <c r="AF22" i="5" s="1"/>
  <c r="AE21" i="5"/>
  <c r="AF21" i="5" s="1"/>
  <c r="AE18" i="5"/>
  <c r="AF18" i="5" s="1"/>
  <c r="AE31" i="5"/>
  <c r="AF31" i="5" s="1"/>
  <c r="AE30" i="5"/>
  <c r="AF30" i="5" s="1"/>
  <c r="AE29" i="5"/>
  <c r="AF29" i="5" s="1"/>
  <c r="AE28" i="5"/>
  <c r="AF28" i="5" s="1"/>
  <c r="AE27" i="5"/>
  <c r="AF27" i="5" s="1"/>
  <c r="AE26" i="5"/>
  <c r="AF26" i="5" s="1"/>
  <c r="AE25" i="5"/>
  <c r="AF25" i="5" s="1"/>
  <c r="AE24" i="5"/>
  <c r="AF24" i="5" s="1"/>
  <c r="AE11" i="5"/>
  <c r="AF11" i="5" s="1"/>
  <c r="AE17" i="5"/>
  <c r="AF17" i="5" s="1"/>
  <c r="AE7" i="5"/>
  <c r="AF7" i="5" s="1"/>
  <c r="AE12" i="5"/>
  <c r="AF12" i="5" s="1"/>
  <c r="AE16" i="5"/>
  <c r="AF16" i="5" s="1"/>
  <c r="AE20" i="5"/>
  <c r="AF20" i="5" s="1"/>
  <c r="AE19" i="5"/>
  <c r="AF19" i="5" s="1"/>
  <c r="AE15" i="5"/>
  <c r="AF15" i="5" s="1"/>
  <c r="AE14" i="5"/>
  <c r="AF14" i="5" s="1"/>
  <c r="AE13" i="5"/>
  <c r="AF13" i="5" s="1"/>
  <c r="AE23" i="5"/>
  <c r="AF23" i="5" s="1"/>
  <c r="AE10" i="5"/>
  <c r="AF10" i="5" s="1"/>
  <c r="AE9" i="5"/>
  <c r="AF9" i="5" s="1"/>
  <c r="AE8" i="5"/>
  <c r="AF8" i="5" s="1"/>
  <c r="AE38" i="5"/>
  <c r="AF38" i="5" s="1"/>
  <c r="AE37" i="5"/>
  <c r="AF37" i="5" s="1"/>
  <c r="AE36" i="5"/>
  <c r="AF36" i="5" s="1"/>
  <c r="AE35" i="5"/>
  <c r="AF35" i="5" s="1"/>
  <c r="AE34" i="5"/>
  <c r="AF34" i="5" s="1"/>
  <c r="AE33" i="5"/>
  <c r="AF33" i="5" s="1"/>
  <c r="AE32" i="5"/>
  <c r="AF32" i="5" s="1"/>
  <c r="AH38" i="5"/>
  <c r="AI38" i="5" s="1"/>
  <c r="AH37" i="5"/>
  <c r="AI37" i="5" s="1"/>
  <c r="AH36" i="5"/>
  <c r="AI36" i="5" s="1"/>
  <c r="AH35" i="5"/>
  <c r="AI35" i="5" s="1"/>
  <c r="AH34" i="5"/>
  <c r="AI34" i="5" s="1"/>
  <c r="AH33" i="5"/>
  <c r="AI33" i="5" s="1"/>
  <c r="AH32" i="5"/>
  <c r="AI32" i="5" s="1"/>
  <c r="AH8" i="4"/>
  <c r="AI8" i="4" s="1"/>
  <c r="AH9" i="4"/>
  <c r="AH10" i="4"/>
  <c r="AI10" i="4" s="1"/>
  <c r="AH11" i="4"/>
  <c r="AI11" i="4" s="1"/>
  <c r="AH12" i="4"/>
  <c r="AI12" i="4" s="1"/>
  <c r="AH13" i="4"/>
  <c r="AI13" i="4" s="1"/>
  <c r="AH14" i="4"/>
  <c r="AI14" i="4" s="1"/>
  <c r="AH15" i="4"/>
  <c r="AI15" i="4" s="1"/>
  <c r="AH16" i="4"/>
  <c r="AI16" i="4" s="1"/>
  <c r="AH17" i="4"/>
  <c r="AI17" i="4" s="1"/>
  <c r="AH18" i="4"/>
  <c r="AI18" i="4" s="1"/>
  <c r="AH19" i="4"/>
  <c r="AI19" i="4" s="1"/>
  <c r="AH20" i="4"/>
  <c r="AI20" i="4" s="1"/>
  <c r="AH21" i="4"/>
  <c r="AI21" i="4" s="1"/>
  <c r="AH22" i="4"/>
  <c r="AI22" i="4" s="1"/>
  <c r="AH23" i="4"/>
  <c r="AI23" i="4" s="1"/>
  <c r="AH24" i="4"/>
  <c r="AI24" i="4" s="1"/>
  <c r="AH25" i="4"/>
  <c r="AI25" i="4" s="1"/>
  <c r="AH26" i="4"/>
  <c r="AI26" i="4" s="1"/>
  <c r="AH27" i="4"/>
  <c r="AI27" i="4" s="1"/>
  <c r="AH28" i="4"/>
  <c r="AI28" i="4" s="1"/>
  <c r="AH29" i="4"/>
  <c r="AI29" i="4" s="1"/>
  <c r="AH30" i="4"/>
  <c r="AI30" i="4" s="1"/>
  <c r="AH31" i="4"/>
  <c r="AH32" i="4"/>
  <c r="AH7" i="4"/>
  <c r="AI7" i="4" s="1"/>
  <c r="AI39" i="4"/>
  <c r="AI40" i="4"/>
  <c r="AH33" i="4"/>
  <c r="AI33" i="4" s="1"/>
  <c r="AH34" i="4"/>
  <c r="AI34" i="4" s="1"/>
  <c r="AH35" i="4"/>
  <c r="AI35" i="4" s="1"/>
  <c r="AH36" i="4"/>
  <c r="AI36" i="4" s="1"/>
  <c r="AH37" i="4"/>
  <c r="AI37" i="4" s="1"/>
  <c r="AH38" i="4"/>
  <c r="AI38" i="4" s="1"/>
  <c r="AH39" i="4"/>
  <c r="AH40" i="4"/>
  <c r="AI31" i="4" l="1"/>
  <c r="AI9" i="4"/>
  <c r="AI32" i="4"/>
  <c r="AH7" i="22"/>
  <c r="AH8" i="22"/>
  <c r="AH9" i="22"/>
  <c r="AH10" i="22"/>
  <c r="AH11" i="22"/>
  <c r="AH12" i="22"/>
  <c r="AH13" i="22"/>
  <c r="AH14" i="22"/>
  <c r="AH15" i="22"/>
  <c r="AH16" i="22"/>
  <c r="AH17" i="22"/>
  <c r="AH18" i="22"/>
  <c r="AH19" i="22"/>
  <c r="AH20" i="22"/>
  <c r="AH21" i="22"/>
  <c r="AH22" i="22"/>
  <c r="AH26" i="22"/>
  <c r="AH27" i="22"/>
  <c r="AH28" i="22"/>
  <c r="AH29" i="22"/>
  <c r="AH30" i="22"/>
  <c r="AH31" i="22"/>
  <c r="AH32" i="22"/>
  <c r="AH33" i="22"/>
  <c r="AH34" i="22"/>
  <c r="AH35" i="22"/>
  <c r="AH36" i="22"/>
  <c r="AH37" i="22"/>
  <c r="AH38" i="22"/>
  <c r="AH39" i="22"/>
  <c r="AH40" i="22"/>
  <c r="AH41" i="22"/>
  <c r="AH42" i="22"/>
  <c r="AH43" i="22"/>
  <c r="AH44" i="22"/>
  <c r="AI30" i="22" l="1"/>
  <c r="AI38" i="22"/>
  <c r="AI44" i="22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6" i="15"/>
  <c r="AH27" i="15"/>
  <c r="AH28" i="15"/>
  <c r="AH29" i="15"/>
  <c r="AH30" i="15"/>
  <c r="AH31" i="15"/>
  <c r="AH32" i="15"/>
  <c r="AH33" i="15"/>
  <c r="AH34" i="15"/>
  <c r="AH35" i="15"/>
  <c r="AH36" i="15"/>
  <c r="AH37" i="15"/>
  <c r="AI37" i="15" s="1"/>
  <c r="AH38" i="15"/>
  <c r="AI38" i="15" s="1"/>
  <c r="AH39" i="15"/>
  <c r="AI39" i="15" s="1"/>
  <c r="AH40" i="15"/>
  <c r="AI40" i="15" s="1"/>
  <c r="AH41" i="15"/>
  <c r="AI41" i="15" s="1"/>
  <c r="AH42" i="15"/>
  <c r="AI42" i="15" s="1"/>
  <c r="AH43" i="15"/>
  <c r="AI43" i="15" s="1"/>
  <c r="AI30" i="25"/>
  <c r="AH7" i="25"/>
  <c r="AI7" i="25" s="1"/>
  <c r="AH8" i="25"/>
  <c r="AI8" i="25" s="1"/>
  <c r="AH9" i="25"/>
  <c r="AI9" i="25" s="1"/>
  <c r="AH10" i="25"/>
  <c r="AI10" i="25" s="1"/>
  <c r="AH11" i="25"/>
  <c r="AI11" i="25" s="1"/>
  <c r="AH12" i="25"/>
  <c r="AI12" i="25" s="1"/>
  <c r="AH13" i="25"/>
  <c r="AI13" i="25" s="1"/>
  <c r="AH14" i="25"/>
  <c r="AI14" i="25" s="1"/>
  <c r="AH15" i="25"/>
  <c r="AI15" i="25" s="1"/>
  <c r="AH16" i="25"/>
  <c r="AI16" i="25" s="1"/>
  <c r="AH17" i="25"/>
  <c r="AI17" i="25" s="1"/>
  <c r="AH18" i="25"/>
  <c r="AI18" i="25" s="1"/>
  <c r="AH19" i="25"/>
  <c r="AI19" i="25" s="1"/>
  <c r="AH20" i="25"/>
  <c r="AI20" i="25" s="1"/>
  <c r="AH21" i="25"/>
  <c r="AI21" i="25" s="1"/>
  <c r="AH22" i="25"/>
  <c r="AI22" i="25" s="1"/>
  <c r="AH23" i="25"/>
  <c r="AI23" i="25" s="1"/>
  <c r="AH24" i="25"/>
  <c r="AI24" i="25" s="1"/>
  <c r="AH25" i="25"/>
  <c r="AI25" i="25" s="1"/>
  <c r="AH26" i="25"/>
  <c r="AI26" i="25" s="1"/>
  <c r="AH27" i="25"/>
  <c r="AI27" i="25" s="1"/>
  <c r="AH28" i="25"/>
  <c r="AI28" i="25" s="1"/>
  <c r="AH29" i="25"/>
  <c r="AI29" i="25" s="1"/>
  <c r="AH30" i="25"/>
  <c r="AH31" i="25"/>
  <c r="AI31" i="25" s="1"/>
  <c r="AH32" i="25"/>
  <c r="AI32" i="25" s="1"/>
  <c r="AH33" i="25"/>
  <c r="AI33" i="25" s="1"/>
  <c r="AH34" i="25"/>
  <c r="AI34" i="25" s="1"/>
  <c r="AH35" i="25"/>
  <c r="AI35" i="25" s="1"/>
  <c r="AH36" i="25"/>
  <c r="AI36" i="25" s="1"/>
  <c r="AH37" i="25"/>
  <c r="AI37" i="25" s="1"/>
  <c r="AH38" i="25"/>
  <c r="AI38" i="25" s="1"/>
  <c r="AH39" i="25"/>
  <c r="AI39" i="25" s="1"/>
  <c r="AH40" i="25"/>
  <c r="AI40" i="25" s="1"/>
  <c r="AH41" i="25"/>
  <c r="AI41" i="25" s="1"/>
  <c r="AH42" i="25"/>
  <c r="AI42" i="25" s="1"/>
  <c r="AH43" i="25"/>
  <c r="AI43" i="25" s="1"/>
  <c r="AH44" i="25"/>
  <c r="AI44" i="25" s="1"/>
  <c r="AH7" i="24"/>
  <c r="AI7" i="24" s="1"/>
  <c r="AH8" i="24"/>
  <c r="AI8" i="24" s="1"/>
  <c r="AH9" i="24"/>
  <c r="AI9" i="24" s="1"/>
  <c r="AH10" i="24"/>
  <c r="AI10" i="24" s="1"/>
  <c r="AH11" i="24"/>
  <c r="AI11" i="24" s="1"/>
  <c r="AH12" i="24"/>
  <c r="AI12" i="24" s="1"/>
  <c r="AH13" i="24"/>
  <c r="AI13" i="24" s="1"/>
  <c r="AH14" i="24"/>
  <c r="AI14" i="24" s="1"/>
  <c r="AH15" i="24"/>
  <c r="AI15" i="24" s="1"/>
  <c r="AH16" i="24"/>
  <c r="AI16" i="24" s="1"/>
  <c r="AH17" i="24"/>
  <c r="AI17" i="24" s="1"/>
  <c r="AH18" i="24"/>
  <c r="AI18" i="24" s="1"/>
  <c r="AH19" i="24"/>
  <c r="AI19" i="24" s="1"/>
  <c r="AH20" i="24"/>
  <c r="AI20" i="24" s="1"/>
  <c r="AH21" i="24"/>
  <c r="AI21" i="24" s="1"/>
  <c r="AH22" i="24"/>
  <c r="AI22" i="24" s="1"/>
  <c r="AH23" i="24"/>
  <c r="AI23" i="24" s="1"/>
  <c r="AH24" i="24"/>
  <c r="AI24" i="24" s="1"/>
  <c r="AH25" i="24"/>
  <c r="AI25" i="24" s="1"/>
  <c r="AH26" i="24"/>
  <c r="AI26" i="24" s="1"/>
  <c r="AH27" i="24"/>
  <c r="AI27" i="24" s="1"/>
  <c r="AH28" i="24"/>
  <c r="AI28" i="24" s="1"/>
  <c r="AH29" i="24"/>
  <c r="AI29" i="24" s="1"/>
  <c r="AH30" i="24"/>
  <c r="AI30" i="24" s="1"/>
  <c r="AH31" i="24"/>
  <c r="AI31" i="24" s="1"/>
  <c r="AH32" i="24"/>
  <c r="AI32" i="24" s="1"/>
  <c r="AH33" i="24"/>
  <c r="AI33" i="24" s="1"/>
  <c r="AH34" i="24"/>
  <c r="AI34" i="24" s="1"/>
  <c r="AH35" i="24"/>
  <c r="AI35" i="24" s="1"/>
  <c r="AH36" i="24"/>
  <c r="AI36" i="24" s="1"/>
  <c r="AH37" i="24"/>
  <c r="AI37" i="24" s="1"/>
  <c r="AH38" i="24"/>
  <c r="AI38" i="24" s="1"/>
  <c r="AH39" i="24"/>
  <c r="AI39" i="24" s="1"/>
  <c r="AH40" i="24"/>
  <c r="AI40" i="24" s="1"/>
  <c r="AH41" i="24"/>
  <c r="AI41" i="24" s="1"/>
  <c r="AH42" i="24"/>
  <c r="AI42" i="24" s="1"/>
  <c r="AH43" i="24"/>
  <c r="AI43" i="24" s="1"/>
  <c r="AH44" i="24"/>
  <c r="AI44" i="24" s="1"/>
  <c r="AH7" i="23"/>
  <c r="AI7" i="23" s="1"/>
  <c r="AH8" i="23"/>
  <c r="AI8" i="23" s="1"/>
  <c r="AH9" i="23"/>
  <c r="AI9" i="23" s="1"/>
  <c r="AH10" i="23"/>
  <c r="AI10" i="23" s="1"/>
  <c r="AH11" i="23"/>
  <c r="AI11" i="23" s="1"/>
  <c r="AH12" i="23"/>
  <c r="AI12" i="23" s="1"/>
  <c r="AH13" i="23"/>
  <c r="AI13" i="23" s="1"/>
  <c r="AH14" i="23"/>
  <c r="AI14" i="23" s="1"/>
  <c r="AH15" i="23"/>
  <c r="AI15" i="23" s="1"/>
  <c r="AH16" i="23"/>
  <c r="AI16" i="23" s="1"/>
  <c r="AH17" i="23"/>
  <c r="AI17" i="23" s="1"/>
  <c r="AH18" i="23"/>
  <c r="AI18" i="23" s="1"/>
  <c r="AH19" i="23"/>
  <c r="AI19" i="23" s="1"/>
  <c r="AH20" i="23"/>
  <c r="AI20" i="23" s="1"/>
  <c r="AH21" i="23"/>
  <c r="AI21" i="23" s="1"/>
  <c r="AH22" i="23"/>
  <c r="AI22" i="23" s="1"/>
  <c r="AH23" i="23"/>
  <c r="AI23" i="23" s="1"/>
  <c r="AH24" i="23"/>
  <c r="AI24" i="23" s="1"/>
  <c r="AH25" i="23"/>
  <c r="AI25" i="23" s="1"/>
  <c r="AH26" i="23"/>
  <c r="AI26" i="23" s="1"/>
  <c r="AH27" i="23"/>
  <c r="AI27" i="23" s="1"/>
  <c r="AH28" i="23"/>
  <c r="AI28" i="23" s="1"/>
  <c r="AH29" i="23"/>
  <c r="AI29" i="23" s="1"/>
  <c r="AH30" i="23"/>
  <c r="AI30" i="23" s="1"/>
  <c r="AH31" i="23"/>
  <c r="AI31" i="23" s="1"/>
  <c r="AH32" i="23"/>
  <c r="AI32" i="23" s="1"/>
  <c r="AH33" i="23"/>
  <c r="AI33" i="23" s="1"/>
  <c r="AH34" i="23"/>
  <c r="AI34" i="23" s="1"/>
  <c r="AH35" i="23"/>
  <c r="AI35" i="23" s="1"/>
  <c r="AH36" i="23"/>
  <c r="AI36" i="23" s="1"/>
  <c r="AH37" i="23"/>
  <c r="AI37" i="23" s="1"/>
  <c r="AH38" i="23"/>
  <c r="AI38" i="23" s="1"/>
  <c r="AH39" i="23"/>
  <c r="AI39" i="23" s="1"/>
  <c r="AH40" i="23"/>
  <c r="AI40" i="23" s="1"/>
  <c r="AH41" i="23"/>
  <c r="AI41" i="23" s="1"/>
  <c r="AH42" i="23"/>
  <c r="AI42" i="23" s="1"/>
  <c r="AH7" i="21"/>
  <c r="AI7" i="21" s="1"/>
  <c r="AH8" i="21"/>
  <c r="AI8" i="21" s="1"/>
  <c r="AH9" i="21"/>
  <c r="AI9" i="21" s="1"/>
  <c r="AH10" i="21"/>
  <c r="AI10" i="21" s="1"/>
  <c r="AH11" i="21"/>
  <c r="AI11" i="21" s="1"/>
  <c r="AH12" i="21"/>
  <c r="AI12" i="21" s="1"/>
  <c r="AH13" i="21"/>
  <c r="AI13" i="21" s="1"/>
  <c r="AH14" i="21"/>
  <c r="AI14" i="21" s="1"/>
  <c r="AH15" i="21"/>
  <c r="AI15" i="21" s="1"/>
  <c r="AH16" i="21"/>
  <c r="AI16" i="21" s="1"/>
  <c r="AH17" i="21"/>
  <c r="AI17" i="21" s="1"/>
  <c r="AH18" i="21"/>
  <c r="AI18" i="21" s="1"/>
  <c r="AH19" i="21"/>
  <c r="AI19" i="21" s="1"/>
  <c r="AH20" i="21"/>
  <c r="AI20" i="21" s="1"/>
  <c r="AH21" i="21"/>
  <c r="AI21" i="21" s="1"/>
  <c r="AH22" i="21"/>
  <c r="AI22" i="21" s="1"/>
  <c r="AH26" i="21"/>
  <c r="AI26" i="21" s="1"/>
  <c r="AH27" i="21"/>
  <c r="AI27" i="21" s="1"/>
  <c r="AH28" i="21"/>
  <c r="AI28" i="21" s="1"/>
  <c r="AH29" i="21"/>
  <c r="AI29" i="21" s="1"/>
  <c r="AH30" i="21"/>
  <c r="AI30" i="21" s="1"/>
  <c r="AH31" i="21"/>
  <c r="AH32" i="21"/>
  <c r="AH33" i="21"/>
  <c r="AI33" i="21" s="1"/>
  <c r="AH34" i="21"/>
  <c r="AI34" i="21" s="1"/>
  <c r="AH35" i="21"/>
  <c r="AI35" i="21" s="1"/>
  <c r="AH36" i="21"/>
  <c r="AI36" i="21" s="1"/>
  <c r="AH37" i="21"/>
  <c r="AI37" i="21" s="1"/>
  <c r="AH38" i="21"/>
  <c r="AI38" i="21" s="1"/>
  <c r="AH39" i="21"/>
  <c r="AI39" i="21" s="1"/>
  <c r="AH40" i="21"/>
  <c r="AI39" i="22" s="1"/>
  <c r="AH41" i="21"/>
  <c r="AI41" i="21" s="1"/>
  <c r="AH42" i="21"/>
  <c r="AI42" i="21" s="1"/>
  <c r="AH43" i="21"/>
  <c r="AI43" i="21" s="1"/>
  <c r="AH44" i="21"/>
  <c r="AI44" i="21" s="1"/>
  <c r="AI32" i="21"/>
  <c r="AI40" i="21"/>
  <c r="AH7" i="20"/>
  <c r="AI7" i="20" s="1"/>
  <c r="AH8" i="20"/>
  <c r="AI8" i="20" s="1"/>
  <c r="AH9" i="20"/>
  <c r="AH10" i="20"/>
  <c r="AI10" i="20" s="1"/>
  <c r="AH11" i="20"/>
  <c r="AI11" i="20" s="1"/>
  <c r="AH12" i="20"/>
  <c r="AH13" i="20"/>
  <c r="AI13" i="20" s="1"/>
  <c r="AH14" i="20"/>
  <c r="AI14" i="20" s="1"/>
  <c r="AH15" i="20"/>
  <c r="AI15" i="20" s="1"/>
  <c r="AH16" i="20"/>
  <c r="AI16" i="20" s="1"/>
  <c r="AH17" i="20"/>
  <c r="AI17" i="20" s="1"/>
  <c r="AH18" i="20"/>
  <c r="AI18" i="20" s="1"/>
  <c r="AH19" i="20"/>
  <c r="AI19" i="20" s="1"/>
  <c r="AH20" i="20"/>
  <c r="AI20" i="20" s="1"/>
  <c r="AH24" i="20"/>
  <c r="AI24" i="20" s="1"/>
  <c r="AH25" i="20"/>
  <c r="AI25" i="20" s="1"/>
  <c r="AH26" i="20"/>
  <c r="AI26" i="20" s="1"/>
  <c r="AH27" i="20"/>
  <c r="AH28" i="20"/>
  <c r="AI28" i="20" s="1"/>
  <c r="AH29" i="20"/>
  <c r="AI29" i="20" s="1"/>
  <c r="AH30" i="20"/>
  <c r="AI30" i="20" s="1"/>
  <c r="AH31" i="20"/>
  <c r="AI31" i="20" s="1"/>
  <c r="AH32" i="20"/>
  <c r="AI32" i="20" s="1"/>
  <c r="AH33" i="20"/>
  <c r="AI33" i="20" s="1"/>
  <c r="AH34" i="20"/>
  <c r="AI34" i="20" s="1"/>
  <c r="AH35" i="20"/>
  <c r="AI35" i="20" s="1"/>
  <c r="AH36" i="20"/>
  <c r="AI36" i="20" s="1"/>
  <c r="AH37" i="20"/>
  <c r="AI37" i="20" s="1"/>
  <c r="AH38" i="20"/>
  <c r="AI38" i="20" s="1"/>
  <c r="AH39" i="20"/>
  <c r="AH40" i="20"/>
  <c r="AH41" i="20"/>
  <c r="AI41" i="20" s="1"/>
  <c r="AH42" i="20"/>
  <c r="AI42" i="20" s="1"/>
  <c r="AH43" i="20"/>
  <c r="AI43" i="20" s="1"/>
  <c r="AH44" i="20"/>
  <c r="AI9" i="20"/>
  <c r="AI12" i="20"/>
  <c r="AI27" i="20"/>
  <c r="AI39" i="20"/>
  <c r="AI40" i="20"/>
  <c r="AI44" i="20"/>
  <c r="AH9" i="18"/>
  <c r="AI9" i="18" s="1"/>
  <c r="AH10" i="18"/>
  <c r="AI10" i="18" s="1"/>
  <c r="AH11" i="18"/>
  <c r="AI11" i="18" s="1"/>
  <c r="AH12" i="18"/>
  <c r="AI12" i="18" s="1"/>
  <c r="AH15" i="18"/>
  <c r="AI15" i="18" s="1"/>
  <c r="AH16" i="18"/>
  <c r="AI16" i="18" s="1"/>
  <c r="AH18" i="18"/>
  <c r="AI18" i="18" s="1"/>
  <c r="AH19" i="18"/>
  <c r="AI19" i="18" s="1"/>
  <c r="AH20" i="18"/>
  <c r="AI20" i="18" s="1"/>
  <c r="AH21" i="18"/>
  <c r="AI21" i="18" s="1"/>
  <c r="AH23" i="18"/>
  <c r="AI23" i="18" s="1"/>
  <c r="AH24" i="18"/>
  <c r="AI24" i="18" s="1"/>
  <c r="AH25" i="18"/>
  <c r="AI25" i="18" s="1"/>
  <c r="AH7" i="18"/>
  <c r="AI7" i="18" s="1"/>
  <c r="D5" i="4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M5" i="4"/>
  <c r="L5" i="4"/>
  <c r="K5" i="4"/>
  <c r="J5" i="4"/>
  <c r="I5" i="4"/>
  <c r="H5" i="4"/>
  <c r="G5" i="4"/>
  <c r="F5" i="4"/>
  <c r="E5" i="4"/>
  <c r="C5" i="4"/>
  <c r="AI36" i="22" l="1"/>
  <c r="AI33" i="22"/>
  <c r="AI32" i="22"/>
  <c r="AI29" i="22"/>
  <c r="AI31" i="22"/>
  <c r="AI43" i="22"/>
  <c r="AI21" i="22"/>
  <c r="G18" i="16" s="1"/>
  <c r="H18" i="16" s="1"/>
  <c r="AI37" i="22"/>
  <c r="AI42" i="22"/>
  <c r="AI18" i="22"/>
  <c r="AI41" i="22"/>
  <c r="AI17" i="22"/>
  <c r="G14" i="16" s="1"/>
  <c r="H14" i="16" s="1"/>
  <c r="AI40" i="22"/>
  <c r="AI10" i="22"/>
  <c r="G17" i="16"/>
  <c r="H17" i="16" s="1"/>
  <c r="G28" i="16"/>
  <c r="H28" i="16" s="1"/>
  <c r="G29" i="16"/>
  <c r="H29" i="16" s="1"/>
  <c r="G24" i="16"/>
  <c r="H24" i="16" s="1"/>
  <c r="G12" i="16"/>
  <c r="H12" i="16" s="1"/>
  <c r="AI32" i="15"/>
  <c r="AI20" i="15"/>
  <c r="AI9" i="15"/>
  <c r="AI31" i="15"/>
  <c r="AI19" i="15"/>
  <c r="AI8" i="15"/>
  <c r="AI30" i="15"/>
  <c r="G27" i="16" s="1"/>
  <c r="H27" i="16" s="1"/>
  <c r="AI18" i="15"/>
  <c r="AI7" i="15"/>
  <c r="AI29" i="15"/>
  <c r="G26" i="16" s="1"/>
  <c r="H26" i="16" s="1"/>
  <c r="AI17" i="15"/>
  <c r="AI28" i="15"/>
  <c r="AI16" i="15"/>
  <c r="AI27" i="15"/>
  <c r="AI15" i="15"/>
  <c r="AI26" i="15"/>
  <c r="AI14" i="15"/>
  <c r="AI25" i="15"/>
  <c r="AI13" i="15"/>
  <c r="AI36" i="15"/>
  <c r="AI24" i="15"/>
  <c r="AI12" i="15"/>
  <c r="AI35" i="15"/>
  <c r="AI23" i="15"/>
  <c r="AI11" i="15"/>
  <c r="AI34" i="15"/>
  <c r="AI22" i="15"/>
  <c r="AI33" i="15"/>
  <c r="AI21" i="15"/>
  <c r="AI10" i="15"/>
  <c r="G7" i="16" s="1"/>
  <c r="H7" i="16" s="1"/>
  <c r="AI8" i="22"/>
  <c r="AI28" i="22"/>
  <c r="G25" i="16" s="1"/>
  <c r="H25" i="16" s="1"/>
  <c r="AI16" i="22"/>
  <c r="AI35" i="22"/>
  <c r="AI13" i="22"/>
  <c r="AI34" i="22"/>
  <c r="AI12" i="22"/>
  <c r="AI31" i="21"/>
  <c r="AI9" i="22"/>
  <c r="G6" i="16" s="1"/>
  <c r="H6" i="16" s="1"/>
  <c r="AH24" i="22"/>
  <c r="AH25" i="22"/>
  <c r="AH23" i="22"/>
  <c r="AI11" i="22"/>
  <c r="G8" i="16" s="1"/>
  <c r="H8" i="16" s="1"/>
  <c r="AI19" i="22"/>
  <c r="G16" i="16" s="1"/>
  <c r="H16" i="16" s="1"/>
  <c r="AI7" i="22"/>
  <c r="AI14" i="22"/>
  <c r="AI20" i="22"/>
  <c r="AI26" i="22"/>
  <c r="G23" i="16" s="1"/>
  <c r="H23" i="16" s="1"/>
  <c r="AI15" i="22"/>
  <c r="AI27" i="22"/>
  <c r="AH21" i="20"/>
  <c r="AI21" i="20" s="1"/>
  <c r="AH23" i="20"/>
  <c r="AI23" i="20" s="1"/>
  <c r="AH22" i="20"/>
  <c r="AI22" i="20" s="1"/>
  <c r="AH24" i="21"/>
  <c r="AH25" i="21"/>
  <c r="AI25" i="21" s="1"/>
  <c r="AH23" i="21"/>
  <c r="AH32" i="17"/>
  <c r="AH43" i="23"/>
  <c r="AH45" i="24"/>
  <c r="AH45" i="25"/>
  <c r="AH44" i="15"/>
  <c r="G10" i="16" l="1"/>
  <c r="H10" i="16" s="1"/>
  <c r="G11" i="16"/>
  <c r="H11" i="16" s="1"/>
  <c r="G15" i="16"/>
  <c r="H15" i="16" s="1"/>
  <c r="G9" i="16"/>
  <c r="H9" i="16" s="1"/>
  <c r="G13" i="16"/>
  <c r="H13" i="16" s="1"/>
  <c r="AI24" i="22"/>
  <c r="G5" i="16"/>
  <c r="H5" i="16" s="1"/>
  <c r="G4" i="16"/>
  <c r="AI24" i="21"/>
  <c r="G21" i="16" s="1"/>
  <c r="H21" i="16" s="1"/>
  <c r="AI23" i="22"/>
  <c r="AI23" i="21"/>
  <c r="G20" i="16" s="1"/>
  <c r="H20" i="16" s="1"/>
  <c r="AI22" i="22"/>
  <c r="G19" i="16" s="1"/>
  <c r="H19" i="16" s="1"/>
  <c r="AI25" i="22"/>
  <c r="G22" i="16" s="1"/>
  <c r="H22" i="16" s="1"/>
  <c r="AH45" i="21"/>
  <c r="AH45" i="20"/>
  <c r="AH39" i="5"/>
  <c r="AH41" i="4" l="1"/>
  <c r="AE5" i="4"/>
  <c r="AA5" i="4"/>
  <c r="W5" i="4"/>
  <c r="O5" i="4"/>
  <c r="AD5" i="4"/>
  <c r="Z5" i="4"/>
  <c r="R5" i="4"/>
  <c r="N5" i="4"/>
  <c r="AG5" i="4"/>
  <c r="AC5" i="4"/>
  <c r="Y5" i="4"/>
  <c r="S5" i="4"/>
  <c r="AF5" i="4"/>
  <c r="AB5" i="4"/>
  <c r="X5" i="4"/>
  <c r="T5" i="4"/>
  <c r="P5" i="4"/>
  <c r="Q5" i="4"/>
  <c r="V5" i="4"/>
  <c r="U5" i="4"/>
  <c r="H4" i="16" l="1"/>
  <c r="AH45" i="22"/>
</calcChain>
</file>

<file path=xl/sharedStrings.xml><?xml version="1.0" encoding="utf-8"?>
<sst xmlns="http://schemas.openxmlformats.org/spreadsheetml/2006/main" count="6167" uniqueCount="145">
  <si>
    <t>Employee Schedule</t>
  </si>
  <si>
    <t xml:space="preserve"> Key</t>
  </si>
  <si>
    <t>FL</t>
  </si>
  <si>
    <t>Enter year:</t>
  </si>
  <si>
    <t>January</t>
  </si>
  <si>
    <t>Schedule</t>
  </si>
  <si>
    <t>Team</t>
  </si>
  <si>
    <t>Offday</t>
  </si>
  <si>
    <t>Team Members 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</si>
  <si>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</si>
  <si>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</si>
  <si>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</si>
  <si>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</si>
  <si>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</si>
  <si>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</si>
  <si>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</si>
  <si>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</si>
  <si>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</si>
  <si>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</si>
  <si>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</si>
  <si>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</si>
  <si>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</si>
  <si>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</si>
  <si>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</si>
  <si>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</si>
  <si>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</si>
  <si>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</si>
  <si>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</si>
  <si>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</si>
  <si>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</si>
  <si>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</si>
  <si>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</si>
  <si>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</si>
  <si>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</si>
  <si>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</si>
  <si>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</si>
  <si>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</si>
  <si>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</si>
  <si>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</si>
  <si>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</si>
  <si>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Total Days</t>
  </si>
  <si>
    <t>Worked</t>
  </si>
  <si>
    <t>Tuesday</t>
  </si>
  <si>
    <t>Monday</t>
  </si>
  <si>
    <t>Sunday</t>
  </si>
  <si>
    <t>Wednesday</t>
  </si>
  <si>
    <t>Thursday</t>
  </si>
  <si>
    <t>Friday Saturday</t>
  </si>
  <si>
    <t>Sun</t>
  </si>
  <si>
    <t>Mon</t>
  </si>
  <si>
    <t>Tue</t>
  </si>
  <si>
    <t>Wed</t>
  </si>
  <si>
    <t>Thu</t>
  </si>
  <si>
    <t>Fri</t>
  </si>
  <si>
    <t>Sat</t>
  </si>
  <si>
    <t>February</t>
  </si>
  <si>
    <t>0</t>
  </si>
  <si>
    <t>March</t>
  </si>
  <si>
    <t>April</t>
  </si>
  <si>
    <t>May</t>
  </si>
  <si>
    <t>June</t>
  </si>
  <si>
    <t>TBH</t>
  </si>
  <si>
    <t>July</t>
  </si>
  <si>
    <t>August</t>
  </si>
  <si>
    <t>September</t>
  </si>
  <si>
    <t>October</t>
  </si>
  <si>
    <t>November</t>
  </si>
  <si>
    <t>December</t>
  </si>
  <si>
    <t>Employee Names</t>
  </si>
  <si>
    <t>Employee Day off</t>
  </si>
  <si>
    <t>Replacement Employee</t>
  </si>
  <si>
    <t>Days Work</t>
  </si>
  <si>
    <t>Days Off</t>
  </si>
  <si>
    <t>COMMENTS</t>
  </si>
  <si>
    <t>SS</t>
  </si>
  <si>
    <t>Faisal</t>
  </si>
  <si>
    <t>Leisel</t>
  </si>
  <si>
    <t>Ahmed B.</t>
  </si>
  <si>
    <t>Mohammed B.</t>
  </si>
  <si>
    <t>Ahmed M</t>
  </si>
  <si>
    <t>Ghada</t>
  </si>
  <si>
    <t>Adel</t>
  </si>
  <si>
    <t>Ziad</t>
  </si>
  <si>
    <t>AbdulAziz</t>
  </si>
  <si>
    <t>Jasser</t>
  </si>
  <si>
    <t>Shanu</t>
  </si>
  <si>
    <t>Nassoro</t>
  </si>
  <si>
    <t>Feras</t>
  </si>
  <si>
    <t>Jennifer</t>
  </si>
  <si>
    <t>Ivan</t>
  </si>
  <si>
    <t>Idriss</t>
  </si>
  <si>
    <t>Malika</t>
  </si>
  <si>
    <t>Shrawani</t>
  </si>
  <si>
    <t>Graham McCullough</t>
  </si>
  <si>
    <t>Alaa Hammad</t>
  </si>
  <si>
    <t>AbdulRahman AlZahrani</t>
  </si>
  <si>
    <t>Ahmed Altaher</t>
  </si>
  <si>
    <t xml:space="preserve">Joseph Bunn </t>
  </si>
  <si>
    <t>Salem AlWafi</t>
  </si>
  <si>
    <t>Jabir Oruvil</t>
  </si>
  <si>
    <t xml:space="preserve">Arwa Obaidan </t>
  </si>
  <si>
    <t>Yazeed AlSinani</t>
  </si>
  <si>
    <t>Uttunga Gaikwad</t>
  </si>
  <si>
    <t>Mohammed AlHammad</t>
  </si>
  <si>
    <t>Suraj Rai</t>
  </si>
  <si>
    <t>Location</t>
  </si>
  <si>
    <t>TBH/RSG</t>
  </si>
  <si>
    <t>Six Senses</t>
  </si>
  <si>
    <t>Desert Rock</t>
  </si>
  <si>
    <t>Floating</t>
  </si>
  <si>
    <t>Office</t>
  </si>
  <si>
    <t>Employement Status</t>
  </si>
  <si>
    <t>Hired</t>
  </si>
  <si>
    <t>Onboarding</t>
  </si>
  <si>
    <t>DR</t>
  </si>
  <si>
    <t>OF</t>
  </si>
  <si>
    <t>DO</t>
  </si>
  <si>
    <t>Day Off</t>
  </si>
  <si>
    <t>AL</t>
  </si>
  <si>
    <t>Annual Leave</t>
  </si>
  <si>
    <t>SL</t>
  </si>
  <si>
    <t>Sick Leave</t>
  </si>
  <si>
    <t>AB</t>
  </si>
  <si>
    <t>Absent</t>
  </si>
  <si>
    <t>Friday</t>
  </si>
  <si>
    <t>SUN-MON</t>
  </si>
  <si>
    <t>TUE-WED</t>
  </si>
  <si>
    <t>MON</t>
  </si>
  <si>
    <t>TUE</t>
  </si>
  <si>
    <t>FRI-SAT</t>
  </si>
  <si>
    <t>THU-FRI</t>
  </si>
  <si>
    <t>Employee Master</t>
  </si>
  <si>
    <t>Column1</t>
  </si>
  <si>
    <t>Column2</t>
  </si>
  <si>
    <t>Column3</t>
  </si>
  <si>
    <t>MON-TUE</t>
  </si>
  <si>
    <t>Jalal</t>
  </si>
  <si>
    <t>TYE</t>
  </si>
  <si>
    <t>SUN</t>
  </si>
  <si>
    <t>SAT</t>
  </si>
  <si>
    <t>WED</t>
  </si>
  <si>
    <t>AbdulRahman AlSubhi</t>
  </si>
  <si>
    <t>Majed AlShammari</t>
  </si>
  <si>
    <t>do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</si>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</sst>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;0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F2E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4F66AF"/>
      </top>
      <bottom/>
      <diagonal/>
    </border>
    <border>
      <left/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/>
      <top style="medium">
        <color theme="2" tint="-9.9887081514938816E-2"/>
      </top>
      <bottom/>
      <diagonal/>
    </border>
    <border>
      <left/>
      <right/>
      <top style="medium">
        <color theme="2" tint="-9.985656300546282E-2"/>
      </top>
      <bottom style="medium">
        <color theme="2" tint="-9.985656300546282E-2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8"/>
      </top>
      <bottom/>
      <diagonal/>
    </border>
    <border>
      <left style="medium">
        <color indexed="64"/>
      </left>
      <right style="medium">
        <color indexed="64"/>
      </right>
      <top style="thin">
        <color theme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8">
    <xf numFmtId="0" fontId="0" fillId="0" borderId="0">
      <alignment horizontal="left" vertical="center"/>
    </xf>
    <xf numFmtId="0" fontId="7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6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3" fillId="0" borderId="0" applyNumberFormat="0" applyFill="0" applyBorder="0" applyProtection="0">
      <alignment horizontal="left" vertical="center" indent="2"/>
    </xf>
    <xf numFmtId="0" fontId="4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4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4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2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8" fillId="0" borderId="0">
      <alignment horizontal="center"/>
    </xf>
  </cellStyleXfs>
  <cellXfs count="72">
    <xf numFmtId="0" fontId="0" fillId="0" borderId="0" xfId="0">
      <alignment horizontal="left" vertical="center"/>
    </xf>
    <xf numFmtId="0" fontId="1" fillId="0" borderId="0" xfId="26">
      <alignment horizontal="left" vertical="center" wrapText="1" indent="2"/>
    </xf>
    <xf numFmtId="0" fontId="0" fillId="0" borderId="0" xfId="0" applyAlignment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3" borderId="0" xfId="23" applyAlignment="1" applyProtection="1">
      <alignment horizontal="center" vertical="center"/>
    </xf>
    <xf numFmtId="164" fontId="2" fillId="9" borderId="0" xfId="8" applyNumberFormat="1" applyAlignment="1" applyProtection="1">
      <alignment horizontal="center" vertical="center"/>
    </xf>
    <xf numFmtId="164" fontId="2" fillId="14" borderId="0" xfId="24" applyNumberFormat="1" applyAlignment="1" applyProtection="1">
      <alignment horizontal="center" vertical="center"/>
    </xf>
    <xf numFmtId="1" fontId="1" fillId="0" borderId="0" xfId="25" applyFill="1" applyBorder="1" applyProtection="1">
      <alignment horizontal="center" vertical="center"/>
    </xf>
    <xf numFmtId="0" fontId="6" fillId="2" borderId="0" xfId="3" applyProtection="1">
      <alignment horizontal="center" vertical="center"/>
    </xf>
    <xf numFmtId="164" fontId="0" fillId="0" borderId="0" xfId="0" applyNumberFormat="1" applyAlignment="1">
      <alignment horizontal="center" vertical="center"/>
    </xf>
    <xf numFmtId="0" fontId="7" fillId="0" borderId="0" xfId="1" applyProtection="1">
      <alignment vertical="top"/>
    </xf>
    <xf numFmtId="0" fontId="0" fillId="0" borderId="0" xfId="21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 wrapText="1"/>
    </xf>
    <xf numFmtId="0" fontId="2" fillId="20" borderId="0" xfId="4" applyProtection="1">
      <alignment horizontal="right" vertical="center" indent="1"/>
    </xf>
    <xf numFmtId="0" fontId="8" fillId="0" borderId="0" xfId="27">
      <alignment horizontal="center"/>
    </xf>
    <xf numFmtId="0" fontId="0" fillId="0" borderId="0" xfId="0" applyAlignment="1">
      <alignment horizontal="left" vertical="center" indent="1"/>
    </xf>
    <xf numFmtId="0" fontId="7" fillId="0" borderId="0" xfId="1">
      <alignment vertical="top"/>
    </xf>
    <xf numFmtId="1" fontId="1" fillId="0" borderId="0" xfId="25">
      <alignment horizontal="center" vertical="center"/>
    </xf>
    <xf numFmtId="1" fontId="1" fillId="0" borderId="0" xfId="25" applyProtection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21" borderId="0" xfId="0" applyFont="1" applyFill="1">
      <alignment horizontal="left" vertical="center"/>
    </xf>
    <xf numFmtId="0" fontId="4" fillId="21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0" xfId="26" applyFill="1">
      <alignment horizontal="left" vertical="center" wrapText="1" indent="2"/>
    </xf>
    <xf numFmtId="0" fontId="0" fillId="0" borderId="2" xfId="26" applyFont="1" applyFill="1" applyBorder="1" applyAlignment="1">
      <alignment horizontal="center" vertical="center" wrapText="1"/>
    </xf>
    <xf numFmtId="0" fontId="0" fillId="0" borderId="3" xfId="26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1" fillId="2" borderId="0" xfId="21" applyFont="1" applyBorder="1" applyAlignment="1" applyProtection="1">
      <alignment horizontal="left" vertical="center" indent="1"/>
    </xf>
    <xf numFmtId="0" fontId="2" fillId="22" borderId="0" xfId="19" applyFill="1" applyAlignment="1" applyProtection="1">
      <alignment horizontal="center" vertical="center"/>
    </xf>
    <xf numFmtId="1" fontId="1" fillId="0" borderId="0" xfId="25" applyFill="1" applyProtection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" fillId="0" borderId="0" xfId="25" applyFill="1">
      <alignment horizontal="center" vertical="center"/>
    </xf>
    <xf numFmtId="0" fontId="4" fillId="25" borderId="0" xfId="0" applyFont="1" applyFill="1" applyAlignment="1">
      <alignment horizontal="center" vertical="center"/>
    </xf>
    <xf numFmtId="0" fontId="4" fillId="24" borderId="0" xfId="0" applyFont="1" applyFill="1" applyAlignment="1">
      <alignment horizontal="center" vertical="center"/>
    </xf>
    <xf numFmtId="0" fontId="0" fillId="0" borderId="0" xfId="0" applyAlignment="1">
      <alignment horizontal="left" vertical="top"/>
    </xf>
    <xf numFmtId="0" fontId="1" fillId="2" borderId="0" xfId="21" applyAlignment="1" applyProtection="1">
      <alignment horizontal="left" vertical="center"/>
    </xf>
    <xf numFmtId="0" fontId="1" fillId="2" borderId="0" xfId="21" applyAlignment="1" applyProtection="1">
      <alignment horizontal="left" vertical="center" wrapText="1"/>
    </xf>
    <xf numFmtId="0" fontId="0" fillId="23" borderId="0" xfId="0" applyFill="1" applyAlignment="1">
      <alignment horizontal="center" vertical="center"/>
    </xf>
    <xf numFmtId="0" fontId="1" fillId="0" borderId="0" xfId="26" applyBorder="1">
      <alignment horizontal="left" vertical="center" wrapText="1" indent="2"/>
    </xf>
    <xf numFmtId="0" fontId="1" fillId="0" borderId="0" xfId="26" applyFill="1" applyBorder="1">
      <alignment horizontal="left" vertical="center" wrapText="1" indent="2"/>
    </xf>
    <xf numFmtId="0" fontId="2" fillId="0" borderId="5" xfId="26" applyFont="1" applyBorder="1" applyAlignment="1">
      <alignment horizontal="left" vertical="center" wrapText="1" indent="2"/>
    </xf>
    <xf numFmtId="0" fontId="4" fillId="26" borderId="0" xfId="0" applyFont="1" applyFill="1" applyAlignment="1">
      <alignment horizontal="center" vertical="center"/>
    </xf>
    <xf numFmtId="0" fontId="4" fillId="27" borderId="0" xfId="0" applyFont="1" applyFill="1" applyAlignment="1">
      <alignment horizontal="center" vertical="center"/>
    </xf>
    <xf numFmtId="0" fontId="2" fillId="28" borderId="5" xfId="26" applyFont="1" applyFill="1" applyBorder="1" applyAlignment="1">
      <alignment horizontal="left" vertical="center" wrapText="1" indent="2"/>
    </xf>
    <xf numFmtId="0" fontId="6" fillId="2" borderId="0" xfId="3" applyProtection="1">
      <alignment horizontal="center" vertical="center"/>
    </xf>
    <xf numFmtId="0" fontId="2" fillId="28" borderId="6" xfId="26" applyFont="1" applyFill="1" applyBorder="1" applyAlignment="1">
      <alignment horizontal="left" vertical="center" wrapText="1" indent="2"/>
    </xf>
    <xf numFmtId="0" fontId="2" fillId="0" borderId="7" xfId="26" applyFont="1" applyBorder="1" applyAlignment="1">
      <alignment horizontal="left" vertical="center" wrapText="1" indent="2"/>
    </xf>
    <xf numFmtId="0" fontId="2" fillId="0" borderId="8" xfId="26" applyFont="1" applyBorder="1" applyAlignment="1">
      <alignment horizontal="left" vertical="center" wrapText="1" indent="2"/>
    </xf>
    <xf numFmtId="0" fontId="2" fillId="0" borderId="6" xfId="26" applyFont="1" applyBorder="1" applyAlignment="1">
      <alignment horizontal="left" vertical="center" wrapText="1" indent="2"/>
    </xf>
    <xf numFmtId="0" fontId="2" fillId="28" borderId="7" xfId="26" applyFont="1" applyFill="1" applyBorder="1" applyAlignment="1">
      <alignment horizontal="left" vertical="center" wrapText="1" indent="2"/>
    </xf>
    <xf numFmtId="1" fontId="1" fillId="0" borderId="0" xfId="25" applyNumberFormat="1" applyProtection="1">
      <alignment horizontal="center" vertical="center"/>
    </xf>
    <xf numFmtId="0" fontId="2" fillId="29" borderId="7" xfId="26" applyFont="1" applyFill="1" applyBorder="1" applyAlignment="1">
      <alignment horizontal="left" vertical="center" wrapText="1" indent="2"/>
    </xf>
    <xf numFmtId="0" fontId="2" fillId="29" borderId="8" xfId="26" applyFont="1" applyFill="1" applyBorder="1" applyAlignment="1">
      <alignment horizontal="left" vertical="center" wrapText="1" indent="2"/>
    </xf>
    <xf numFmtId="0" fontId="2" fillId="28" borderId="8" xfId="26" applyFont="1" applyFill="1" applyBorder="1" applyAlignment="1">
      <alignment horizontal="left" vertical="center" wrapText="1" indent="2"/>
    </xf>
    <xf numFmtId="1" fontId="1" fillId="0" borderId="9" xfId="25" applyBorder="1" applyProtection="1">
      <alignment horizontal="center" vertical="center"/>
    </xf>
    <xf numFmtId="1" fontId="1" fillId="0" borderId="10" xfId="25" applyBorder="1" applyProtection="1">
      <alignment horizontal="center" vertical="center"/>
    </xf>
    <xf numFmtId="1" fontId="1" fillId="0" borderId="11" xfId="25" applyBorder="1" applyProtection="1">
      <alignment horizontal="center" vertical="center"/>
    </xf>
    <xf numFmtId="1" fontId="1" fillId="0" borderId="12" xfId="25" applyBorder="1" applyProtection="1">
      <alignment horizontal="center" vertical="center"/>
    </xf>
    <xf numFmtId="1" fontId="1" fillId="0" borderId="0" xfId="25" applyBorder="1" applyProtection="1">
      <alignment horizontal="center" vertical="center"/>
    </xf>
    <xf numFmtId="1" fontId="1" fillId="0" borderId="13" xfId="25" applyBorder="1" applyProtection="1">
      <alignment horizontal="center" vertical="center"/>
    </xf>
    <xf numFmtId="1" fontId="1" fillId="0" borderId="14" xfId="25" applyBorder="1" applyProtection="1">
      <alignment horizontal="center" vertical="center"/>
    </xf>
    <xf numFmtId="1" fontId="1" fillId="0" borderId="15" xfId="25" applyBorder="1" applyProtection="1">
      <alignment horizontal="center" vertical="center"/>
    </xf>
    <xf numFmtId="1" fontId="1" fillId="0" borderId="16" xfId="25" applyBorder="1" applyProtection="1">
      <alignment horizontal="center" vertical="center"/>
    </xf>
    <xf numFmtId="0" fontId="2" fillId="29" borderId="6" xfId="26" applyFont="1" applyFill="1" applyBorder="1" applyAlignment="1">
      <alignment horizontal="left" vertical="center" wrapText="1" indent="2"/>
    </xf>
    <xf numFmtId="0" fontId="0" fillId="23" borderId="0" xfId="0" applyFill="1" applyAlignment="1">
      <alignment horizontal="center" vertical="center"/>
    </xf>
    <xf numFmtId="0" fontId="6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  <xf numFmtId="0" fontId="1" fillId="2" borderId="0" xfId="21" applyAlignment="1" applyProtection="1">
      <alignment horizontal="left" vertical="center" wrapText="1"/>
    </xf>
    <xf numFmtId="0" fontId="4" fillId="21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8">
    <cellStyle name="20% - Accent1" xfId="15" builtinId="30" customBuiltin="1"/>
    <cellStyle name="20% - Accent3" xfId="21" builtinId="38" customBuiltin="1"/>
    <cellStyle name="20% - Accent4" xfId="7" builtinId="42" customBuiltin="1"/>
    <cellStyle name="20% - Accent6" xfId="11" builtinId="50" customBuiltin="1"/>
    <cellStyle name="40% - Accent1" xfId="16" builtinId="31" customBuiltin="1"/>
    <cellStyle name="40% - Accent2" xfId="19" builtinId="35" customBuiltin="1"/>
    <cellStyle name="40% - Accent3" xfId="22" builtinId="39" customBuiltin="1"/>
    <cellStyle name="40% - Accent4" xfId="8" builtinId="43" customBuiltin="1"/>
    <cellStyle name="40% - Accent5" xfId="24" builtinId="47" customBuiltin="1"/>
    <cellStyle name="40% - Accent6" xfId="12" builtinId="51" customBuiltin="1"/>
    <cellStyle name="60% - Accent1" xfId="17" builtinId="32" customBuiltin="1"/>
    <cellStyle name="60% - Accent3" xfId="23" builtinId="40" customBuiltin="1"/>
    <cellStyle name="60% - Accent4" xfId="9" builtinId="44" customBuiltin="1"/>
    <cellStyle name="60% - Accent6" xfId="13" builtinId="52" customBuiltin="1"/>
    <cellStyle name="Accent1" xfId="14" builtinId="29" customBuiltin="1"/>
    <cellStyle name="Accent2" xfId="18" builtinId="33" customBuiltin="1"/>
    <cellStyle name="Accent3" xfId="20" builtinId="37" customBuiltin="1"/>
    <cellStyle name="Accent4" xfId="6" builtinId="41" customBuiltin="1"/>
    <cellStyle name="Accent6" xfId="10" builtinId="49" customBuiltin="1"/>
    <cellStyle name="Employee" xfId="26" xr:uid="{00000000-0005-0000-0000-000013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Label" xfId="27" xr:uid="{00000000-0005-0000-0000-000018000000}"/>
    <cellStyle name="Normal" xfId="0" builtinId="0" customBuiltin="1"/>
    <cellStyle name="Title" xfId="1" builtinId="15" customBuiltin="1"/>
    <cellStyle name="Total" xfId="25" builtinId="25" customBuiltin="1"/>
  </cellStyles>
  <dxfs count="1295"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</dxf>
    <dxf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protection locked="1" hidden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protection locked="1" hidden="0"/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protection locked="1" hidden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protection locked="1" hidden="0"/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protection locked="1" hidden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protection locked="1" hidden="0"/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protection locked="1" hidden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protection locked="1" hidden="0"/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protection locked="1" hidden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protection locked="1" hidden="0"/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protection locked="1" hidden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protection locked="1" hidden="0"/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protection locked="1" hidden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protection locked="1" hidden="0"/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protection locked="1" hidden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protection locked="1" hidden="0"/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protection locked="1" hidden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protection locked="1" hidden="0"/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protection locked="1" hidden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protection locked="1" hidden="0"/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protection locked="1" hidden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protection locked="1" hidden="0"/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64" formatCode="0;0;"/>
      <alignment horizontal="center" vertical="center" textRotation="0" wrapText="0" indent="0" justifyLastLine="0" shrinkToFit="0" readingOrder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</dxf>
    <dxf>
      <protection locked="1" hidden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</dxf>
    <dxf>
      <protection locked="1" hidden="0"/>
    </dxf>
    <dxf>
      <protection locked="1" hidden="0"/>
    </dxf>
    <dxf>
      <protection locked="1" hidden="0"/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TableStyle="TableStyleMedium2" defaultPivotStyle="PivotStyleLight16">
    <tableStyle name="Employee Absence Table" pivot="0" count="13" xr9:uid="{00000000-0011-0000-FFFF-FFFF00000000}">
      <tableStyleElement type="wholeTable" dxfId="1294"/>
      <tableStyleElement type="headerRow" dxfId="1293"/>
      <tableStyleElement type="totalRow" dxfId="1292"/>
      <tableStyleElement type="firstColumn" dxfId="1291"/>
      <tableStyleElement type="lastColumn" dxfId="1290"/>
      <tableStyleElement type="firstRowStripe" dxfId="1289"/>
      <tableStyleElement type="secondRowStripe" dxfId="1288"/>
      <tableStyleElement type="firstColumnStripe" dxfId="1287"/>
      <tableStyleElement type="secondColumnStripe" dxfId="1286"/>
      <tableStyleElement type="firstHeaderCell" dxfId="1285"/>
      <tableStyleElement type="lastHeaderCell" dxfId="1284"/>
      <tableStyleElement type="firstTotalCell" dxfId="1283"/>
      <tableStyleElement type="lastTotalCell" dxfId="1282"/>
    </tableStyle>
  </tableStyles>
  <colors>
    <mruColors>
      <color rgb="FFA6A6A6"/>
      <color rgb="FFB5C894"/>
      <color rgb="FF3C4E84"/>
      <color rgb="FFBAC3E0"/>
      <color rgb="FFC4D19D"/>
      <color rgb="FFF1F2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January" displayName="January" ref="B6:AI41" totalsRowCount="1" headerRowDxfId="1281" dataDxfId="1280" totalsRowDxfId="1279">
  <autoFilter ref="B6:AI40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</autoFilter>
  <tableColumns count="34">
    <tableColumn id="1" xr3:uid="{00000000-0010-0000-0000-000001000000}" name="Team Members Name" dataDxfId="1278" totalsRowDxfId="1277" dataCellStyle="Employee"/>
    <tableColumn id="2" xr3:uid="{00000000-0010-0000-0000-000002000000}" name="1" dataDxfId="1276" totalsRowDxfId="1275" dataCellStyle="Total"/>
    <tableColumn id="3" xr3:uid="{00000000-0010-0000-0000-000003000000}" name="2" dataDxfId="1274" totalsRowDxfId="1273" dataCellStyle="Total"/>
    <tableColumn id="4" xr3:uid="{00000000-0010-0000-0000-000004000000}" name="3" dataDxfId="1272" totalsRowDxfId="1271" dataCellStyle="Total"/>
    <tableColumn id="5" xr3:uid="{00000000-0010-0000-0000-000005000000}" name="4" dataDxfId="1270" totalsRowDxfId="1269" dataCellStyle="Total"/>
    <tableColumn id="6" xr3:uid="{00000000-0010-0000-0000-000006000000}" name="5" totalsRowDxfId="1268" dataCellStyle="Total"/>
    <tableColumn id="7" xr3:uid="{00000000-0010-0000-0000-000007000000}" name="6" dataDxfId="1267" totalsRowDxfId="1266" dataCellStyle="Total"/>
    <tableColumn id="8" xr3:uid="{00000000-0010-0000-0000-000008000000}" name="7" dataDxfId="1265" totalsRowDxfId="1264" dataCellStyle="Total"/>
    <tableColumn id="9" xr3:uid="{00000000-0010-0000-0000-000009000000}" name="8" dataDxfId="1263" totalsRowDxfId="1262" dataCellStyle="Total"/>
    <tableColumn id="10" xr3:uid="{00000000-0010-0000-0000-00000A000000}" name="9" dataDxfId="1261" totalsRowDxfId="1260" dataCellStyle="Total"/>
    <tableColumn id="11" xr3:uid="{00000000-0010-0000-0000-00000B000000}" name="10" dataDxfId="1259" totalsRowDxfId="1258" dataCellStyle="Total"/>
    <tableColumn id="12" xr3:uid="{00000000-0010-0000-0000-00000C000000}" name="11" dataDxfId="1257" totalsRowDxfId="1256" dataCellStyle="Total"/>
    <tableColumn id="13" xr3:uid="{00000000-0010-0000-0000-00000D000000}" name="12" dataDxfId="1255" totalsRowDxfId="1254" dataCellStyle="Total"/>
    <tableColumn id="14" xr3:uid="{00000000-0010-0000-0000-00000E000000}" name="13" dataDxfId="1253" totalsRowDxfId="1252" dataCellStyle="Total"/>
    <tableColumn id="15" xr3:uid="{00000000-0010-0000-0000-00000F000000}" name="14" dataDxfId="1251" totalsRowDxfId="1250" dataCellStyle="Total"/>
    <tableColumn id="16" xr3:uid="{00000000-0010-0000-0000-000010000000}" name="15" dataDxfId="1249" totalsRowDxfId="1248" dataCellStyle="Total"/>
    <tableColumn id="17" xr3:uid="{00000000-0010-0000-0000-000011000000}" name="16" dataDxfId="1247" totalsRowDxfId="1246" dataCellStyle="Total"/>
    <tableColumn id="18" xr3:uid="{00000000-0010-0000-0000-000012000000}" name="17" dataDxfId="1245" totalsRowDxfId="1244" dataCellStyle="Total"/>
    <tableColumn id="19" xr3:uid="{00000000-0010-0000-0000-000013000000}" name="18" dataDxfId="1243" totalsRowDxfId="1242" dataCellStyle="Total"/>
    <tableColumn id="20" xr3:uid="{00000000-0010-0000-0000-000014000000}" name="19" dataDxfId="1241" totalsRowDxfId="1240" dataCellStyle="Total"/>
    <tableColumn id="21" xr3:uid="{00000000-0010-0000-0000-000015000000}" name="20" dataDxfId="1239" totalsRowDxfId="1238" dataCellStyle="Total"/>
    <tableColumn id="22" xr3:uid="{00000000-0010-0000-0000-000016000000}" name="21" dataDxfId="1237" totalsRowDxfId="1236" dataCellStyle="Total"/>
    <tableColumn id="23" xr3:uid="{00000000-0010-0000-0000-000017000000}" name="22" dataDxfId="1235" totalsRowDxfId="1234" dataCellStyle="Total"/>
    <tableColumn id="24" xr3:uid="{00000000-0010-0000-0000-000018000000}" name="23" dataDxfId="1233" totalsRowDxfId="1232" dataCellStyle="Total"/>
    <tableColumn id="25" xr3:uid="{00000000-0010-0000-0000-000019000000}" name="24" dataDxfId="1231" totalsRowDxfId="1230" dataCellStyle="Total"/>
    <tableColumn id="26" xr3:uid="{00000000-0010-0000-0000-00001A000000}" name="25" dataDxfId="1229" totalsRowDxfId="1228" dataCellStyle="Total"/>
    <tableColumn id="27" xr3:uid="{00000000-0010-0000-0000-00001B000000}" name="26" dataDxfId="1227" totalsRowDxfId="1226" dataCellStyle="Total"/>
    <tableColumn id="28" xr3:uid="{00000000-0010-0000-0000-00001C000000}" name="27" dataDxfId="1225" totalsRowDxfId="1224" dataCellStyle="Total"/>
    <tableColumn id="29" xr3:uid="{00000000-0010-0000-0000-00001D000000}" name="28" dataDxfId="1223" totalsRowDxfId="1222" dataCellStyle="Total"/>
    <tableColumn id="30" xr3:uid="{00000000-0010-0000-0000-00001E000000}" name="29" dataDxfId="1221" totalsRowDxfId="1220" dataCellStyle="Total"/>
    <tableColumn id="31" xr3:uid="{00000000-0010-0000-0000-00001F000000}" name="30" dataDxfId="1219" totalsRowDxfId="1218" dataCellStyle="Total"/>
    <tableColumn id="32" xr3:uid="{00000000-0010-0000-0000-000020000000}" name="31" dataDxfId="1217" totalsRowDxfId="1216" dataCellStyle="Total"/>
    <tableColumn id="33" xr3:uid="{00000000-0010-0000-0000-000021000000}" name="Total Days" totalsRowFunction="sum" dataDxfId="1215" totalsRowDxfId="1214" dataCellStyle="Total">
      <calculatedColumnFormula>COUNTA(December!$C7:$AG7)</calculatedColumnFormula>
    </tableColumn>
    <tableColumn id="34" xr3:uid="{756FE4A0-810F-5C48-9AFB-04580EEFCC00}" name="Worked" dataDxfId="1213" totalsRowDxfId="1212" dataCellStyle="Total">
      <calculatedColumnFormula>AH7-(COUNTIF(C7:AG7,"DO"))-(COUNTIF(C7:AG7,"AL"))-(COUNTIF(C7:AG7,"SL"))-(COUNTIF(C7:AG7,"AB"))</calculatedColumnFormula>
    </tableColumn>
  </tableColumns>
  <tableStyleInfo name="TableStyleLight13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as per the key in row 12: H=Holiday, S=Sick, P=Personal and two placeholders for custom entries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7C855A-A0BD-4114-A123-9BA1EAFB97FB}" name="January11" displayName="January11" ref="B6:AI45" totalsRowCount="1" headerRowDxfId="651" dataDxfId="650" totalsRowDxfId="649">
  <autoFilter ref="B6:AI44" xr:uid="{7B7C855A-A0BD-4114-A123-9BA1EAFB97FB}"/>
  <tableColumns count="34">
    <tableColumn id="1" xr3:uid="{D66DD365-9747-43BC-A6EC-A7DF006C9881}" name="Team Members Name" dataDxfId="648" totalsRowDxfId="647" dataCellStyle="Employee"/>
    <tableColumn id="2" xr3:uid="{FCC6730B-057D-42F6-912C-68554C0052A5}" name="1" dataDxfId="646" totalsRowDxfId="645" dataCellStyle="Total"/>
    <tableColumn id="3" xr3:uid="{C34EFFDE-DE66-4AFD-BFA9-69286BAFE292}" name="2" dataDxfId="644" totalsRowDxfId="643" dataCellStyle="Total"/>
    <tableColumn id="4" xr3:uid="{B885DD86-455F-4326-8B1F-433970BFB7E1}" name="3" dataDxfId="642" totalsRowDxfId="641" dataCellStyle="Total"/>
    <tableColumn id="5" xr3:uid="{246B6B2B-C7C2-4695-85FB-A7A310FC8DD9}" name="4" dataDxfId="640" totalsRowDxfId="639" dataCellStyle="Total"/>
    <tableColumn id="6" xr3:uid="{FF00FCA2-FA76-453B-A1C8-6C5ED41EB021}" name="5" totalsRowDxfId="638" dataCellStyle="Total"/>
    <tableColumn id="7" xr3:uid="{DACC6192-ACDE-4FA4-9EF6-196C17076178}" name="6" dataDxfId="637" totalsRowDxfId="636" dataCellStyle="Total"/>
    <tableColumn id="8" xr3:uid="{AE282C17-9F3B-4312-A53D-43739B3CF230}" name="7" dataDxfId="635" totalsRowDxfId="634" dataCellStyle="Total"/>
    <tableColumn id="9" xr3:uid="{863D41C8-F2A4-407D-BF6E-F982A76D51BB}" name="8" dataDxfId="633" totalsRowDxfId="632" dataCellStyle="Total"/>
    <tableColumn id="10" xr3:uid="{30154A59-DBBE-4996-929D-CDA5B102D589}" name="9" dataDxfId="631" totalsRowDxfId="630" dataCellStyle="Total"/>
    <tableColumn id="11" xr3:uid="{8FDD182B-1CF0-41EB-9B33-7241A463FBC9}" name="10" dataDxfId="629" totalsRowDxfId="628" dataCellStyle="Total"/>
    <tableColumn id="12" xr3:uid="{32BC422C-CAA8-46BE-9522-315014912C93}" name="11" dataDxfId="627" totalsRowDxfId="626" dataCellStyle="Total"/>
    <tableColumn id="13" xr3:uid="{662A7CF8-061F-4924-A115-E8849CA3827A}" name="12" dataDxfId="625" totalsRowDxfId="624" dataCellStyle="Total"/>
    <tableColumn id="14" xr3:uid="{469597F3-B032-426D-BA13-5AFD725E934A}" name="13" dataDxfId="623" totalsRowDxfId="622" dataCellStyle="Total"/>
    <tableColumn id="15" xr3:uid="{8DB8A6D8-CA7A-43F3-900C-5947E674F6E4}" name="14" dataDxfId="621" totalsRowDxfId="620" dataCellStyle="Total"/>
    <tableColumn id="16" xr3:uid="{986E699F-7DEF-4C96-938B-22737CC4D175}" name="15" dataDxfId="619" totalsRowDxfId="618" dataCellStyle="Total"/>
    <tableColumn id="17" xr3:uid="{42113087-220B-4919-8008-F0D1DACE5470}" name="16" dataDxfId="617" totalsRowDxfId="616" dataCellStyle="Total"/>
    <tableColumn id="18" xr3:uid="{B682E69D-2610-40FE-BE65-B94E01A933E0}" name="17" dataDxfId="615" totalsRowDxfId="614" dataCellStyle="Total"/>
    <tableColumn id="19" xr3:uid="{D2BD72CC-7289-45DB-88C8-01EC15C01C9B}" name="18" dataDxfId="613" totalsRowDxfId="612" dataCellStyle="Total"/>
    <tableColumn id="20" xr3:uid="{8C3C043C-D575-4F21-B4A9-0A4F04F30237}" name="19" dataDxfId="611" totalsRowDxfId="610" dataCellStyle="Total"/>
    <tableColumn id="21" xr3:uid="{8012936C-2528-4FB0-BFF6-9127553B9DAE}" name="20" dataDxfId="609" totalsRowDxfId="608" dataCellStyle="Total"/>
    <tableColumn id="22" xr3:uid="{C6D3EB5A-3DCE-49B0-A830-52BBB89BDF0D}" name="21" dataDxfId="607" totalsRowDxfId="606" dataCellStyle="Total"/>
    <tableColumn id="23" xr3:uid="{18F728CA-7960-4519-A70E-B42D968FC299}" name="22" dataDxfId="605" totalsRowDxfId="604" dataCellStyle="Total"/>
    <tableColumn id="24" xr3:uid="{8EDDD6A0-0B1D-4057-BD4A-5106B1915E97}" name="23" dataDxfId="603" totalsRowDxfId="602" dataCellStyle="Total"/>
    <tableColumn id="25" xr3:uid="{98E7A0AB-D5FB-4FC6-A535-A726C5574E61}" name="24" dataDxfId="601" totalsRowDxfId="600" dataCellStyle="Total"/>
    <tableColumn id="26" xr3:uid="{C6482CED-B131-4D8E-8834-87BFB7F48FF5}" name="25" dataDxfId="599" totalsRowDxfId="598" dataCellStyle="Total"/>
    <tableColumn id="27" xr3:uid="{5B9965A1-BA19-4DD3-8697-96C0F54A3EC1}" name="26" dataDxfId="597" totalsRowDxfId="596" dataCellStyle="Total"/>
    <tableColumn id="28" xr3:uid="{4B54758B-634D-409C-83E0-02B0D6E0D5E5}" name="27" dataDxfId="595" totalsRowDxfId="594" dataCellStyle="Total"/>
    <tableColumn id="29" xr3:uid="{596DE29B-1869-416B-92D8-AF827194FFCA}" name="28" dataDxfId="593" totalsRowDxfId="592" dataCellStyle="Total"/>
    <tableColumn id="30" xr3:uid="{F7EB5995-0C1D-40BD-A306-CA6E380F1247}" name="29" dataDxfId="591" totalsRowDxfId="590" dataCellStyle="Total"/>
    <tableColumn id="31" xr3:uid="{1C68F205-69BB-46F4-8E1C-0E4BA9CBED14}" name="30" dataDxfId="589" totalsRowDxfId="588" dataCellStyle="Total"/>
    <tableColumn id="32" xr3:uid="{1ACAE243-8359-44D3-AEA5-42075F5A6490}" name="31" dataDxfId="587" totalsRowDxfId="586" dataCellStyle="Total"/>
    <tableColumn id="33" xr3:uid="{3DB87C85-86F1-4F89-8FEA-423D94311A3A}" name="Total Days" totalsRowFunction="sum" dataDxfId="585" totalsRowDxfId="584" dataCellStyle="Total">
      <calculatedColumnFormula>COUNTA(October!$C7:$AG7)</calculatedColumnFormula>
    </tableColumn>
    <tableColumn id="34" xr3:uid="{3E16A4B2-219D-AA48-9ECF-B3AD47E04B1B}" name="Worked" dataDxfId="583" totalsRowDxfId="582" dataCellStyle="Total">
      <calculatedColumnFormula>January11[[#This Row],[Total Days]]-(COUNTIF(C7:AG7,"H"))</calculatedColumnFormula>
    </tableColumn>
  </tableColumns>
  <tableStyleInfo name="TableStyleLight13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as per the key in row 12: H=Holiday, S=Sick, P=Personal and two placeholders for custom entries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3CC617-B54E-431E-908B-970CBD27798B}" name="January12" displayName="January12" ref="B6:AI45" totalsRowCount="1" headerRowDxfId="581" dataDxfId="580" totalsRowDxfId="579">
  <autoFilter ref="B6:AI44" xr:uid="{863CC617-B54E-431E-908B-970CBD27798B}"/>
  <tableColumns count="34">
    <tableColumn id="1" xr3:uid="{CF3DF6A8-0D41-48A2-82EE-E14B2032826E}" name="Team Members Name" dataDxfId="578" totalsRowDxfId="577" dataCellStyle="Employee"/>
    <tableColumn id="2" xr3:uid="{ED798EDD-B74B-4D5A-A424-411A65D56758}" name="1" dataDxfId="576" totalsRowDxfId="575" dataCellStyle="Total"/>
    <tableColumn id="3" xr3:uid="{C98B0BB3-1BBB-4F57-9835-445640B3C115}" name="2" dataDxfId="574" totalsRowDxfId="573" dataCellStyle="Total"/>
    <tableColumn id="4" xr3:uid="{665392E5-C05A-46E5-98EA-91D6AB6C838C}" name="3" dataDxfId="572" totalsRowDxfId="571" dataCellStyle="Total"/>
    <tableColumn id="5" xr3:uid="{37FBB440-85E8-4006-BA4D-25DFCE1F8A32}" name="4" dataDxfId="570" totalsRowDxfId="569" dataCellStyle="Total"/>
    <tableColumn id="6" xr3:uid="{DB34FD65-8B3A-4BF1-AA4C-7F19A696016B}" name="5" totalsRowDxfId="568" dataCellStyle="Total"/>
    <tableColumn id="7" xr3:uid="{28017709-9A82-49F0-8ADE-32107671A158}" name="6" dataDxfId="567" totalsRowDxfId="566" dataCellStyle="Total"/>
    <tableColumn id="8" xr3:uid="{4FFA9524-1F72-4B55-9F94-9E9C9138724E}" name="7" dataDxfId="565" totalsRowDxfId="564" dataCellStyle="Total"/>
    <tableColumn id="9" xr3:uid="{84FCB3CE-45BF-432B-88ED-26CC5AE33574}" name="8" dataDxfId="563" totalsRowDxfId="562" dataCellStyle="Total"/>
    <tableColumn id="10" xr3:uid="{DF9ACB60-14C2-4784-BA94-AFE8CC31D7A5}" name="9" dataDxfId="561" totalsRowDxfId="560" dataCellStyle="Total"/>
    <tableColumn id="11" xr3:uid="{ED7D0F1A-9DD7-4D11-A0B1-3F824918896F}" name="10" dataDxfId="559" totalsRowDxfId="558" dataCellStyle="Total"/>
    <tableColumn id="12" xr3:uid="{77313EBE-0E90-4558-8C0A-C7AC98548673}" name="11" dataDxfId="557" totalsRowDxfId="556" dataCellStyle="Total"/>
    <tableColumn id="13" xr3:uid="{4E8AF7BF-C19F-4AF5-9932-40367128F462}" name="12" dataDxfId="555" totalsRowDxfId="554" dataCellStyle="Total"/>
    <tableColumn id="14" xr3:uid="{93142153-80E6-4384-B97D-B8381E204A87}" name="13" dataDxfId="553" totalsRowDxfId="552" dataCellStyle="Total"/>
    <tableColumn id="15" xr3:uid="{6454D52C-16EF-4DEC-A9D1-C40084D82C60}" name="14" dataDxfId="551" totalsRowDxfId="550" dataCellStyle="Total"/>
    <tableColumn id="16" xr3:uid="{5399C6AA-FE78-4977-BE6F-C808200E0992}" name="15" dataDxfId="549" totalsRowDxfId="548" dataCellStyle="Total"/>
    <tableColumn id="17" xr3:uid="{924780E7-858B-4A06-B312-85D72DA4333D}" name="16" dataDxfId="547" totalsRowDxfId="546" dataCellStyle="Total"/>
    <tableColumn id="18" xr3:uid="{B4CC4AA8-B587-4CBC-9069-D9FCDEA1F264}" name="17" dataDxfId="545" totalsRowDxfId="544" dataCellStyle="Total"/>
    <tableColumn id="19" xr3:uid="{E9F2945D-C53E-4BAE-A136-96C9A5885213}" name="18" dataDxfId="543" totalsRowDxfId="542" dataCellStyle="Total"/>
    <tableColumn id="20" xr3:uid="{F4AB4425-18D5-46C3-8D91-A676EA78A50B}" name="19" dataDxfId="541" totalsRowDxfId="540" dataCellStyle="Total"/>
    <tableColumn id="21" xr3:uid="{1B57C54C-2D5B-4AB0-BECF-EFB91D1D4C79}" name="20" dataDxfId="539" totalsRowDxfId="538" dataCellStyle="Total"/>
    <tableColumn id="22" xr3:uid="{EE17CCB4-E5D2-443E-B879-EDC4EC7E9AD9}" name="21" dataDxfId="537" totalsRowDxfId="536" dataCellStyle="Total"/>
    <tableColumn id="23" xr3:uid="{FA0758F4-3242-49D9-9C4E-543E62792186}" name="22" dataDxfId="535" totalsRowDxfId="534" dataCellStyle="Total"/>
    <tableColumn id="24" xr3:uid="{5F169ED0-E039-44B5-A4B8-87E2B9C5FE01}" name="23" dataDxfId="533" totalsRowDxfId="532" dataCellStyle="Total"/>
    <tableColumn id="25" xr3:uid="{329FED66-F43C-43F6-B2CC-A3758956AF11}" name="24" dataDxfId="531" totalsRowDxfId="530" dataCellStyle="Total"/>
    <tableColumn id="26" xr3:uid="{1D393F24-7D11-48A8-BF77-27B48B7C7C35}" name="25" dataDxfId="529" totalsRowDxfId="528" dataCellStyle="Total"/>
    <tableColumn id="27" xr3:uid="{C7D191A7-5948-4E8A-A23F-91F274E90261}" name="26" dataDxfId="527" totalsRowDxfId="526" dataCellStyle="Total"/>
    <tableColumn id="28" xr3:uid="{BA6E92A6-BF3E-43FC-A259-13BC13B47336}" name="27" dataDxfId="525" totalsRowDxfId="524" dataCellStyle="Total"/>
    <tableColumn id="29" xr3:uid="{65FE4278-F19A-40FF-8C6F-D2A8A2E9F533}" name="28" dataDxfId="523" totalsRowDxfId="522" dataCellStyle="Total"/>
    <tableColumn id="30" xr3:uid="{B7492D66-9B5C-44F4-8A52-0057A39E2543}" name="29" dataDxfId="521" totalsRowDxfId="520" dataCellStyle="Total"/>
    <tableColumn id="31" xr3:uid="{897CAA4F-774B-4500-8815-99B04D8D86D9}" name="30" dataDxfId="519" totalsRowDxfId="518" dataCellStyle="Total"/>
    <tableColumn id="32" xr3:uid="{481DCDB6-76FB-40F9-AED2-66E4BA80BB20}" name="0" dataDxfId="517" totalsRowDxfId="516" dataCellStyle="Total"/>
    <tableColumn id="33" xr3:uid="{9C8BE2B0-09CA-4D14-98BC-2ECFCE69E0C9}" name="Total Days" totalsRowFunction="sum" dataDxfId="515" totalsRowDxfId="514" dataCellStyle="Total">
      <calculatedColumnFormula>COUNTA(November!$C7:$AG7)</calculatedColumnFormula>
    </tableColumn>
    <tableColumn id="34" xr3:uid="{6D288DD5-D4ED-3344-90E2-33CABBAB0CCC}" name="Worked" dataDxfId="513" totalsRowDxfId="512" dataCellStyle="Total">
      <calculatedColumnFormula>January12[[#This Row],[Total Days]]-(COUNTIF(C7:AG7,"H"))</calculatedColumnFormula>
    </tableColumn>
  </tableColumns>
  <tableStyleInfo name="TableStyleLight13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as per the key in row 12: H=Holiday, S=Sick, P=Personal and two placeholders for custom entries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2900381-6835-479E-A998-DEAFE26E7B42}" name="January13" displayName="January13" ref="B6:AI44" totalsRowCount="1" headerRowDxfId="511" dataDxfId="510" totalsRowDxfId="509">
  <autoFilter ref="B6:AI43" xr:uid="{72900381-6835-479E-A998-DEAFE26E7B42}"/>
  <tableColumns count="34">
    <tableColumn id="1" xr3:uid="{C4D03D9A-05C6-4363-9912-7A830F69367A}" name="Team Members Name" dataDxfId="508" totalsRowDxfId="507" dataCellStyle="Employee"/>
    <tableColumn id="2" xr3:uid="{4302D51C-DE64-4441-A1D0-F60F5E26B620}" name="1" dataDxfId="506" totalsRowDxfId="505" dataCellStyle="Total"/>
    <tableColumn id="3" xr3:uid="{70810D77-5286-4382-93B0-80D770EDABF9}" name="2" dataDxfId="504" totalsRowDxfId="503" dataCellStyle="Total"/>
    <tableColumn id="4" xr3:uid="{00170FA0-7636-4D4A-A428-26E3BBA5C851}" name="3" dataDxfId="502" totalsRowDxfId="501" dataCellStyle="Total"/>
    <tableColumn id="5" xr3:uid="{4B0ED225-6A8D-47EC-B989-1105F66A1E49}" name="4" dataDxfId="500" totalsRowDxfId="499" dataCellStyle="Total"/>
    <tableColumn id="6" xr3:uid="{646EC3B3-FA5C-4B32-9D54-0FEE6B4280EE}" name="5" totalsRowDxfId="498" dataCellStyle="Total"/>
    <tableColumn id="7" xr3:uid="{439BFEEA-4CAD-4AAD-81B3-189BCE61D38A}" name="6" dataDxfId="497" totalsRowDxfId="496" dataCellStyle="Total"/>
    <tableColumn id="8" xr3:uid="{26F85109-7377-47AD-8781-C4DD957C913D}" name="7" dataDxfId="495" totalsRowDxfId="494" dataCellStyle="Total"/>
    <tableColumn id="9" xr3:uid="{E976EF95-35D4-4631-A78F-7BEE0BA6F231}" name="8" dataDxfId="493" totalsRowDxfId="492" dataCellStyle="Total"/>
    <tableColumn id="10" xr3:uid="{0107AD62-815C-48DB-913E-3683E8A1B1D7}" name="9" dataDxfId="491" totalsRowDxfId="490" dataCellStyle="Total"/>
    <tableColumn id="11" xr3:uid="{D5E5082A-A329-4441-B63B-5B88746E68CB}" name="10" dataDxfId="489" totalsRowDxfId="488" dataCellStyle="Total"/>
    <tableColumn id="12" xr3:uid="{416C676C-EEB5-4A45-B44F-6E0ED541184D}" name="11" dataDxfId="487" totalsRowDxfId="486" dataCellStyle="Total"/>
    <tableColumn id="13" xr3:uid="{430E24B3-1D64-48D7-ABDA-2957C0D97BA0}" name="12" dataDxfId="485" totalsRowDxfId="484" dataCellStyle="Total"/>
    <tableColumn id="14" xr3:uid="{A9B9F7A9-4435-4612-BFF6-53C40B715238}" name="13" dataDxfId="483" totalsRowDxfId="482" dataCellStyle="Total"/>
    <tableColumn id="15" xr3:uid="{07636F7F-83B2-4974-85DF-F3526D9E45B4}" name="14" dataDxfId="481" totalsRowDxfId="480" dataCellStyle="Total"/>
    <tableColumn id="16" xr3:uid="{3AA78CE4-6CFA-44AC-90A1-FA84A0561299}" name="15" dataDxfId="479" totalsRowDxfId="478" dataCellStyle="Total"/>
    <tableColumn id="17" xr3:uid="{A19EE026-ADE1-4B50-9DC2-0D35588F0A41}" name="16" dataDxfId="477" totalsRowDxfId="476" dataCellStyle="Total"/>
    <tableColumn id="18" xr3:uid="{67146216-6DE4-4D63-97C8-07132015E5DE}" name="17" dataDxfId="475" totalsRowDxfId="474" dataCellStyle="Total"/>
    <tableColumn id="19" xr3:uid="{86851457-6872-4599-9FDC-603630E8CCB9}" name="18" dataDxfId="473" totalsRowDxfId="472" dataCellStyle="Total"/>
    <tableColumn id="20" xr3:uid="{B7D58306-6CFA-4CB0-9323-113DE8D586D5}" name="19" dataDxfId="471" totalsRowDxfId="470" dataCellStyle="Total"/>
    <tableColumn id="21" xr3:uid="{AACA7805-3DB7-433E-BD7B-407FC8E0AA08}" name="20" dataDxfId="469" totalsRowDxfId="468" dataCellStyle="Total"/>
    <tableColumn id="22" xr3:uid="{A6D0CF89-9B46-43A9-A3A5-1DF62CC90EB8}" name="21" dataDxfId="467" totalsRowDxfId="466" dataCellStyle="Total"/>
    <tableColumn id="23" xr3:uid="{1420EFAD-C494-4FCE-BAD2-E8276A540E3C}" name="22" dataDxfId="465" totalsRowDxfId="464" dataCellStyle="Total"/>
    <tableColumn id="24" xr3:uid="{37A0C2CB-6B4E-438A-8E64-D3C2DA5C9DAA}" name="23" dataDxfId="463" totalsRowDxfId="462" dataCellStyle="Total"/>
    <tableColumn id="25" xr3:uid="{F78206FB-C26A-42A4-ACAA-659975CBC02B}" name="24" dataDxfId="461" totalsRowDxfId="460" dataCellStyle="Total"/>
    <tableColumn id="26" xr3:uid="{AB13D058-4D44-48D7-8943-A826D1CECFA5}" name="25" dataDxfId="459" totalsRowDxfId="458" dataCellStyle="Total"/>
    <tableColumn id="27" xr3:uid="{82D2F8CC-6E72-4563-8348-676A2F0C7D4B}" name="26" dataDxfId="457" totalsRowDxfId="456" dataCellStyle="Total"/>
    <tableColumn id="28" xr3:uid="{87B0F760-A4B3-430D-8D96-AF5A06AEA774}" name="27" dataDxfId="455" totalsRowDxfId="454" dataCellStyle="Total"/>
    <tableColumn id="29" xr3:uid="{BCB29C3A-F748-4F0D-B868-09C486A9C611}" name="28" dataDxfId="453" totalsRowDxfId="452" dataCellStyle="Total"/>
    <tableColumn id="30" xr3:uid="{D94BE199-2A78-426E-B47F-310897CB2F9B}" name="29" dataDxfId="451" totalsRowDxfId="450" dataCellStyle="Total"/>
    <tableColumn id="31" xr3:uid="{77424DCB-E1DC-4374-9937-47C52CD6FA5D}" name="30" dataDxfId="449" totalsRowDxfId="448" dataCellStyle="Total"/>
    <tableColumn id="32" xr3:uid="{0E176ACF-9D59-446A-B311-62A92FF27836}" name="31" dataDxfId="447" totalsRowDxfId="446" dataCellStyle="Total"/>
    <tableColumn id="33" xr3:uid="{5F07F42D-03F2-4AA1-92C9-DADB07A04D9E}" name="Total Days" totalsRowFunction="sum" dataDxfId="445" totalsRowDxfId="444" dataCellStyle="Total">
      <calculatedColumnFormula>COUNTA(December!$C7:$AG7)</calculatedColumnFormula>
    </tableColumn>
    <tableColumn id="34" xr3:uid="{A7BBA5C6-DFD6-2940-AB8B-A9DE036B7BF2}" name="Worked" dataDxfId="443" totalsRowDxfId="442" dataCellStyle="Total">
      <calculatedColumnFormula>January13[[#This Row],[Total Days]]-(COUNTIF(C7:AG7,"DO"))-(COUNTIF(C7:AG7,"AL"))-(COUNTIF(C7:AG7,"SL"))-(COUNTIF(C7:AG7,"AB"))</calculatedColumnFormula>
    </tableColumn>
  </tableColumns>
  <tableStyleInfo name="TableStyleLight13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as per the key in row 12: H=Holiday, S=Sick, P=Personal and two placeholders for custom entries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EmployeeName" displayName="EmployeeName" ref="B3:D55" totalsRowShown="0" headerRowDxfId="441" dataCellStyle="Employee">
  <autoFilter ref="B3:D55" xr:uid="{00000000-0009-0000-0100-00000D000000}"/>
  <tableColumns count="3">
    <tableColumn id="1" xr3:uid="{00000000-0010-0000-0C00-000001000000}" name="Employee Names" dataCellStyle="Employee"/>
    <tableColumn id="2" xr3:uid="{5EB4F3DD-6E31-4023-8FB1-3B8DA8C8C73E}" name="Location" dataCellStyle="Employee"/>
    <tableColumn id="3" xr3:uid="{200E64F0-C206-47C5-818E-44BE780DB6D6}" name="Employement Status" dataCellStyle="Employee"/>
  </tableColumns>
  <tableStyleInfo name="Employee Absence Table" showFirstColumn="1" showLastColumn="1" showRowStripes="1" showColumnStripes="0"/>
  <extLst>
    <ext xmlns:x14="http://schemas.microsoft.com/office/spreadsheetml/2009/9/main" uri="{504A1905-F514-4f6f-8877-14C23A59335A}">
      <x14:table altTextSummary="Enter employee names in this table. These names are used as options in each month's absence schedule column B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81234F-17C3-4BC9-8864-1449CA26BDC3}" name="January2" displayName="January2" ref="B6:AI39" totalsRowCount="1" headerRowDxfId="1211" dataDxfId="1210" totalsRowDxfId="1209">
  <autoFilter ref="B6:AI38" xr:uid="{0D81234F-17C3-4BC9-8864-1449CA26BDC3}"/>
  <tableColumns count="34">
    <tableColumn id="1" xr3:uid="{CBF85395-FC4C-48C7-B873-5903729D1FF6}" name="Team Members Name" dataDxfId="1208" totalsRowDxfId="1207" dataCellStyle="Employee"/>
    <tableColumn id="2" xr3:uid="{2E7E0947-9F34-45C9-8E38-E2E9D9A1712A}" name="1" dataDxfId="1206" totalsRowDxfId="1205" dataCellStyle="Total"/>
    <tableColumn id="3" xr3:uid="{DFF93C33-5C90-45F7-84A8-2727833A8E86}" name="2" dataDxfId="1204" totalsRowDxfId="1203" dataCellStyle="Total"/>
    <tableColumn id="4" xr3:uid="{68685E5D-E8F5-49EA-A7F0-59A8C8715CE9}" name="3" dataDxfId="1202" totalsRowDxfId="1201" dataCellStyle="Total"/>
    <tableColumn id="5" xr3:uid="{86B83B3A-4F28-4E7A-AAD0-F0E47A7FC412}" name="4" dataDxfId="1200" totalsRowDxfId="1199" dataCellStyle="Total"/>
    <tableColumn id="6" xr3:uid="{B7BBC52B-215C-4EE1-937F-389DA67F3492}" name="5" totalsRowDxfId="1198" dataCellStyle="Total"/>
    <tableColumn id="7" xr3:uid="{AD6195EC-C798-497A-9DD0-477D39ED26AB}" name="6" dataDxfId="1197" totalsRowDxfId="1196" dataCellStyle="Total"/>
    <tableColumn id="8" xr3:uid="{A355E542-DA0A-48F0-BDCC-ABA95E59F011}" name="7" dataDxfId="1195" totalsRowDxfId="1194" dataCellStyle="Total"/>
    <tableColumn id="9" xr3:uid="{65EBD415-74DE-4505-AFFA-196F55B8A9FE}" name="8" dataDxfId="1193" totalsRowDxfId="1192" dataCellStyle="Total"/>
    <tableColumn id="10" xr3:uid="{27778406-E925-4C6E-AD5C-145656B9D8CB}" name="9" dataDxfId="1191" totalsRowDxfId="1190" dataCellStyle="Total"/>
    <tableColumn id="11" xr3:uid="{E62FE4CF-4789-4E27-B2A5-17DDD59BD875}" name="10" dataDxfId="1189" totalsRowDxfId="1188" dataCellStyle="Total"/>
    <tableColumn id="12" xr3:uid="{73E985D1-E950-42B3-8918-7A34E1D53970}" name="11" dataDxfId="1187" totalsRowDxfId="1186" dataCellStyle="Total"/>
    <tableColumn id="13" xr3:uid="{3AC79D76-47E4-45C9-B64E-3E49B3D480BB}" name="12" dataDxfId="1185" totalsRowDxfId="1184" dataCellStyle="Total"/>
    <tableColumn id="14" xr3:uid="{D757C90A-D573-4CD1-9ABC-BE61DC85D61C}" name="13" dataDxfId="1183" totalsRowDxfId="1182" dataCellStyle="Total"/>
    <tableColumn id="15" xr3:uid="{C52F6BA5-94C8-4604-8383-299900C8EB8F}" name="14" dataDxfId="1181" totalsRowDxfId="1180" dataCellStyle="Total"/>
    <tableColumn id="16" xr3:uid="{9722AD1A-5ACB-499F-8835-683AA39F0526}" name="15" dataDxfId="1179" totalsRowDxfId="1178" dataCellStyle="Total"/>
    <tableColumn id="17" xr3:uid="{206F9649-1D73-4223-81C2-8C29C7FC3EBE}" name="16" dataDxfId="1177" totalsRowDxfId="1176" dataCellStyle="Total"/>
    <tableColumn id="18" xr3:uid="{06750923-E746-4E03-A630-0320DF84ADFE}" name="17" dataDxfId="1175" totalsRowDxfId="1174" dataCellStyle="Total"/>
    <tableColumn id="19" xr3:uid="{745D35DC-2557-41D8-BB03-20A4FA2942B8}" name="18" dataDxfId="1173" totalsRowDxfId="1172" dataCellStyle="Total"/>
    <tableColumn id="20" xr3:uid="{1D9CFE01-DBED-4A52-A99A-C9B82DD0B8BD}" name="19" dataDxfId="1171" totalsRowDxfId="1170" dataCellStyle="Total"/>
    <tableColumn id="21" xr3:uid="{D963A6E1-55E1-4D11-BCFB-1AA3ED3A1100}" name="20" dataDxfId="1169" totalsRowDxfId="1168" dataCellStyle="Total"/>
    <tableColumn id="22" xr3:uid="{8A66E552-6F92-49EA-B1C9-AE267A914A53}" name="21" dataDxfId="1167" totalsRowDxfId="1166" dataCellStyle="Total"/>
    <tableColumn id="23" xr3:uid="{1C3EE6DE-1B64-41CF-93AF-086867E9A90A}" name="22" dataDxfId="1165" totalsRowDxfId="1164" dataCellStyle="Total"/>
    <tableColumn id="24" xr3:uid="{5852939C-8D8E-43FF-AFA4-8920CB0FCC88}" name="23" dataDxfId="1163" totalsRowDxfId="1162" dataCellStyle="Total"/>
    <tableColumn id="25" xr3:uid="{66E210DC-CC00-49A2-AAF8-5ED8954DB765}" name="24" dataDxfId="1161" totalsRowDxfId="1160" dataCellStyle="Total"/>
    <tableColumn id="26" xr3:uid="{1DA4738B-F7D1-43B4-842F-EE122B5D0115}" name="25" dataDxfId="1159" totalsRowDxfId="1158" dataCellStyle="Total"/>
    <tableColumn id="27" xr3:uid="{124EF40F-DC7F-4E0F-8355-DE7F2A5A903B}" name="26" dataDxfId="1157" totalsRowDxfId="1156" dataCellStyle="Total"/>
    <tableColumn id="28" xr3:uid="{8C63D08F-16DB-4A68-BDFA-336C1ECFE2D7}" name="27" dataDxfId="1155" totalsRowDxfId="1154" dataCellStyle="Total"/>
    <tableColumn id="29" xr3:uid="{CBBAF38E-E7A8-4AED-B8F2-AEB480A9BD9B}" name="28" dataDxfId="1153" totalsRowDxfId="1152" dataCellStyle="Total"/>
    <tableColumn id="30" xr3:uid="{F290A9F7-8D47-42D1-B1E1-C1758DA98774}" name="Total Days" dataDxfId="1151" totalsRowDxfId="1150" dataCellStyle="Total">
      <calculatedColumnFormula>COUNTA(January!$C7:$AG7)</calculatedColumnFormula>
    </tableColumn>
    <tableColumn id="31" xr3:uid="{333FEEC0-F28C-408F-B28B-A5287F359267}" name="Worked" dataDxfId="1149" totalsRowDxfId="1148" dataCellStyle="Total">
      <calculatedColumnFormula>#REF!-(COUNTIF(#REF!,"DO"))-(COUNTIF(#REF!,"AL"))-(COUNTIF(#REF!,"SL"))-(COUNTIF(#REF!,"AB"))</calculatedColumnFormula>
    </tableColumn>
    <tableColumn id="32" xr3:uid="{1792D62F-D8D8-4502-B31E-E35E128129A8}" name="Column1" dataDxfId="1147" totalsRowDxfId="1146" dataCellStyle="Total"/>
    <tableColumn id="33" xr3:uid="{02CA2855-3774-4E74-8675-E2BA73AAC70C}" name="Column2" totalsRowFunction="sum" dataDxfId="1145" totalsRowDxfId="1144" dataCellStyle="Total">
      <calculatedColumnFormula>COUNTA(January!$C7:$AG7)</calculatedColumnFormula>
    </tableColumn>
    <tableColumn id="34" xr3:uid="{D3F760BB-2FB2-C249-B71F-9741FC9D8E98}" name="Column3" dataDxfId="1143" totalsRowDxfId="1142" dataCellStyle="Total">
      <calculatedColumnFormula>AE7-(COUNTIF(#REF!,"DO"))-(COUNTIF(#REF!,"AL"))-(COUNTIF(#REF!,"SL"))-(COUNTIF(#REF!,"AB"))</calculatedColumnFormula>
    </tableColumn>
  </tableColumns>
  <tableStyleInfo name="TableStyleLight13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as per the key in row 12: H=Holiday, S=Sick, P=Personal and two placeholders for custom entrie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4478AD-4988-5449-8A11-00D8D73C662D}" name="January215" displayName="January215" ref="B6:AI32" totalsRowCount="1" headerRowDxfId="1141" dataDxfId="1140" totalsRowDxfId="1139">
  <autoFilter ref="B6:AI31" xr:uid="{304478AD-4988-5449-8A11-00D8D73C662D}"/>
  <tableColumns count="34">
    <tableColumn id="1" xr3:uid="{A132F4E0-5520-5941-9648-7F5E5737AA99}" name="Team Members Name" dataDxfId="1138" totalsRowDxfId="1137" dataCellStyle="Employee"/>
    <tableColumn id="2" xr3:uid="{86D5DF1B-F658-4D46-945C-07DE58E85FA2}" name="1" dataDxfId="1136" totalsRowDxfId="1135" dataCellStyle="Total"/>
    <tableColumn id="3" xr3:uid="{53F61979-372D-9B48-9B8F-73F8F6ADFE02}" name="2" dataDxfId="1134" totalsRowDxfId="1133" dataCellStyle="Total"/>
    <tableColumn id="4" xr3:uid="{B5744044-1E18-7A4F-8C0E-D56144521F8F}" name="3" dataDxfId="1132" totalsRowDxfId="1131" dataCellStyle="Total"/>
    <tableColumn id="5" xr3:uid="{D9B34898-3910-9343-806F-743D0AE2CD68}" name="4" dataDxfId="1130" totalsRowDxfId="1129" dataCellStyle="Total"/>
    <tableColumn id="6" xr3:uid="{1090F836-B070-A442-ADCB-0E4E499EDA5F}" name="5" totalsRowDxfId="1128" dataCellStyle="Total"/>
    <tableColumn id="7" xr3:uid="{58056A88-C122-8742-ADE6-E99C29295367}" name="6" dataDxfId="1127" totalsRowDxfId="1126" dataCellStyle="Total"/>
    <tableColumn id="8" xr3:uid="{E824F766-BE99-464A-AB47-DF5257BDAB8D}" name="7" dataDxfId="1125" totalsRowDxfId="1124" dataCellStyle="Total"/>
    <tableColumn id="9" xr3:uid="{C43C5539-0D57-AF41-B9E1-FB9C11D23CD8}" name="8" dataDxfId="1123" totalsRowDxfId="1122" dataCellStyle="Total"/>
    <tableColumn id="10" xr3:uid="{553C5284-B7B8-5849-A192-8E917F492966}" name="9" dataDxfId="1121" totalsRowDxfId="1120" dataCellStyle="Total"/>
    <tableColumn id="11" xr3:uid="{5B31C567-D89A-BB4B-90E8-33F69649B341}" name="10" dataDxfId="1119" totalsRowDxfId="1118" dataCellStyle="Total"/>
    <tableColumn id="12" xr3:uid="{D6C99901-6072-8240-BD93-C4BD9C464CCB}" name="11" dataDxfId="1117" totalsRowDxfId="1116" dataCellStyle="Total"/>
    <tableColumn id="13" xr3:uid="{D2762922-8A51-2A41-8D2A-1A5334CB13C9}" name="12" dataDxfId="1115" totalsRowDxfId="1114" dataCellStyle="Total"/>
    <tableColumn id="14" xr3:uid="{DAF5C82D-194B-D343-B5BF-CE2066BEECAF}" name="13" dataDxfId="1113" totalsRowDxfId="1112" dataCellStyle="Total"/>
    <tableColumn id="15" xr3:uid="{2FE82C81-A49F-7749-ABDB-D77D37CF1D05}" name="14" dataDxfId="1111" totalsRowDxfId="1110" dataCellStyle="Total"/>
    <tableColumn id="16" xr3:uid="{2D6887E9-DE1E-8248-9A31-94DE96C9C1E8}" name="15" dataDxfId="1109" totalsRowDxfId="1108" dataCellStyle="Total"/>
    <tableColumn id="17" xr3:uid="{132676D3-0617-314C-BAC5-B57B759F87F6}" name="16" dataDxfId="1107" totalsRowDxfId="1106" dataCellStyle="Total"/>
    <tableColumn id="18" xr3:uid="{2261F51A-1E22-0C4A-8800-174C4AA0B410}" name="17" dataDxfId="1105" totalsRowDxfId="1104" dataCellStyle="Total"/>
    <tableColumn id="19" xr3:uid="{A70FDCB7-FC9F-F94C-92AD-4F0EC8937D06}" name="18" dataDxfId="1103" totalsRowDxfId="1102" dataCellStyle="Total"/>
    <tableColumn id="20" xr3:uid="{8B14E935-6167-B649-8827-71BB996CB130}" name="19" dataDxfId="1101" totalsRowDxfId="1100" dataCellStyle="Total"/>
    <tableColumn id="21" xr3:uid="{72CC76B1-4AD0-0246-8704-8ED8E4034373}" name="20" dataDxfId="1099" totalsRowDxfId="1098" dataCellStyle="Total"/>
    <tableColumn id="22" xr3:uid="{D9FF4B49-D46E-D649-BAE1-97268DEFBEA2}" name="21" dataDxfId="1097" totalsRowDxfId="1096" dataCellStyle="Total"/>
    <tableColumn id="23" xr3:uid="{E90104BB-4215-1D4B-B2F1-346E0ABEEAF6}" name="22" dataDxfId="1095" totalsRowDxfId="1094" dataCellStyle="Total"/>
    <tableColumn id="24" xr3:uid="{385CBD86-2F94-3843-9274-05C8D8807CF7}" name="23" dataDxfId="1093" totalsRowDxfId="1092" dataCellStyle="Total"/>
    <tableColumn id="25" xr3:uid="{D60DDB16-A2BF-E442-B22C-9214F79D389B}" name="24" dataDxfId="1091" totalsRowDxfId="1090" dataCellStyle="Total"/>
    <tableColumn id="26" xr3:uid="{6F32391D-5AE5-A14C-859E-CD390CB2A28A}" name="25" dataDxfId="1089" totalsRowDxfId="1088" dataCellStyle="Total"/>
    <tableColumn id="27" xr3:uid="{3A005DD5-F270-5742-9948-34867F501F92}" name="26" dataDxfId="1087" totalsRowDxfId="1086" dataCellStyle="Total"/>
    <tableColumn id="28" xr3:uid="{C6670C04-24AF-8345-9DC9-7C11DA37925B}" name="27" dataDxfId="1085" totalsRowDxfId="1084" dataCellStyle="Total"/>
    <tableColumn id="29" xr3:uid="{78B16646-335C-2849-8465-53614838FD6D}" name="28" dataDxfId="1083" totalsRowDxfId="1082" dataCellStyle="Total"/>
    <tableColumn id="30" xr3:uid="{616D088D-BDFF-D84D-B0E1-A9FCBC9B55EA}" name="29" dataDxfId="1081" totalsRowDxfId="1080" dataCellStyle="Total"/>
    <tableColumn id="31" xr3:uid="{CADDD398-4411-624A-A33C-42849E2C6A72}" name="30" dataDxfId="1079" totalsRowDxfId="1078" dataCellStyle="Total"/>
    <tableColumn id="32" xr3:uid="{36058D75-513C-0843-B430-24C34EE01AB2}" name="31" dataDxfId="1077" totalsRowDxfId="1076" dataCellStyle="Total"/>
    <tableColumn id="33" xr3:uid="{C8255474-2186-244F-AA7E-58FACAE76256}" name="Total Days" totalsRowFunction="sum" dataDxfId="1075" totalsRowDxfId="1074" dataCellStyle="Total">
      <calculatedColumnFormula>COUNTA(January!$C7:$AG7)</calculatedColumnFormula>
    </tableColumn>
    <tableColumn id="34" xr3:uid="{F77D4EC3-B052-E54C-B790-96572975F833}" name="Worked" dataDxfId="1073" totalsRowDxfId="1072" dataCellStyle="Total">
      <calculatedColumnFormula>AH7-(COUNTIF(C7:AG7,"DO"))-(COUNTIF(C7:AG7,"AL"))-(COUNTIF(C7:AG7,"SL"))-(COUNTIF(C7:AG7,"AB"))</calculatedColumnFormula>
    </tableColumn>
  </tableColumns>
  <tableStyleInfo name="TableStyleLight13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as per the key in row 12: H=Holiday, S=Sick, P=Personal and two placeholders for custom entries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493F93-1CC7-4D21-B7C8-D6BB71DD692B}" name="January5" displayName="January5" ref="B6:AI25" totalsRowShown="0" headerRowDxfId="1071" dataDxfId="1070" totalsRowDxfId="1069">
  <autoFilter ref="B6:AI25" xr:uid="{6A493F93-1CC7-4D21-B7C8-D6BB71DD692B}"/>
  <tableColumns count="34">
    <tableColumn id="1" xr3:uid="{BCADA7AB-58AF-457A-B5F5-ACE9A0A6D257}" name="Team Members Name" dataDxfId="1068" totalsRowDxfId="1067" dataCellStyle="Employee"/>
    <tableColumn id="2" xr3:uid="{70EB2350-5D36-456C-98D8-AC06D5036B18}" name="1" dataDxfId="1066" totalsRowDxfId="1065" dataCellStyle="Total"/>
    <tableColumn id="3" xr3:uid="{6515C386-9377-4C65-943D-80C8E388BA65}" name="2" dataDxfId="1064" totalsRowDxfId="1063" dataCellStyle="Total"/>
    <tableColumn id="4" xr3:uid="{9531BFDF-10DB-4B5C-9519-109FA29FC313}" name="3" dataDxfId="1062" totalsRowDxfId="1061" dataCellStyle="Total"/>
    <tableColumn id="5" xr3:uid="{2AE2B4C6-86EA-47C6-B16C-1AC6017721BB}" name="4" dataDxfId="1060" totalsRowDxfId="1059" dataCellStyle="Total"/>
    <tableColumn id="6" xr3:uid="{ACE65C29-979C-4AD4-BEF2-8E9413B5C2BF}" name="5" totalsRowDxfId="1058" dataCellStyle="Total"/>
    <tableColumn id="7" xr3:uid="{15B33BB9-F5AF-4867-AF4A-9CFFBCE77914}" name="6" dataDxfId="1057" totalsRowDxfId="1056" dataCellStyle="Total"/>
    <tableColumn id="8" xr3:uid="{2CB40AEC-1681-4063-8D8B-B1087554F450}" name="7" dataDxfId="1055" totalsRowDxfId="1054" dataCellStyle="Total"/>
    <tableColumn id="9" xr3:uid="{E1B1E343-03E4-4B4E-9486-C140B61FEB45}" name="8" dataDxfId="1053" totalsRowDxfId="1052" dataCellStyle="Total"/>
    <tableColumn id="10" xr3:uid="{DD345438-FCC6-4315-8166-CD806E6E7869}" name="9" dataDxfId="1051" totalsRowDxfId="1050" dataCellStyle="Total"/>
    <tableColumn id="11" xr3:uid="{1098368D-1C43-48BE-8292-DC0880CBC9DC}" name="10" dataDxfId="1049" totalsRowDxfId="1048" dataCellStyle="Total"/>
    <tableColumn id="12" xr3:uid="{9FA5B409-0E24-4BF1-B0BE-49985801A05E}" name="11" dataDxfId="1047" totalsRowDxfId="1046" dataCellStyle="Total"/>
    <tableColumn id="13" xr3:uid="{9E906C64-08B5-438D-A5CF-13D9F2578C57}" name="12" dataDxfId="1045" totalsRowDxfId="1044" dataCellStyle="Total"/>
    <tableColumn id="14" xr3:uid="{40F78525-795A-4D67-AD46-E93558BCD82E}" name="13" dataDxfId="1043" totalsRowDxfId="1042" dataCellStyle="Total"/>
    <tableColumn id="15" xr3:uid="{14C55065-DB36-4B0E-B72E-6B6D1CD4F0C6}" name="14" dataDxfId="1041" totalsRowDxfId="1040" dataCellStyle="Total"/>
    <tableColumn id="16" xr3:uid="{5C7F9F0A-F239-49ED-869F-B46280009258}" name="15" dataDxfId="1039" totalsRowDxfId="1038" dataCellStyle="Total"/>
    <tableColumn id="17" xr3:uid="{8BF0888A-CDEE-4608-BC22-B5C2B60CDCD0}" name="16" dataDxfId="1037" totalsRowDxfId="1036" dataCellStyle="Total"/>
    <tableColumn id="18" xr3:uid="{08125086-0890-4F70-9315-9C4FB3819D89}" name="17" dataDxfId="1035" totalsRowDxfId="1034" dataCellStyle="Total"/>
    <tableColumn id="19" xr3:uid="{C5A8395E-32F7-495F-89D8-3C8AE832CE3A}" name="18" dataDxfId="1033" totalsRowDxfId="1032" dataCellStyle="Total"/>
    <tableColumn id="20" xr3:uid="{4D197F32-ACA7-4B99-843E-76C44EE0C3A9}" name="19" dataDxfId="1031" totalsRowDxfId="1030" dataCellStyle="Total"/>
    <tableColumn id="21" xr3:uid="{E933C341-738E-4D39-A081-4D258BF65073}" name="20" dataDxfId="1029" totalsRowDxfId="1028" dataCellStyle="Total"/>
    <tableColumn id="22" xr3:uid="{EEE7BE54-E33F-4E18-9410-DFDC2ED51EFB}" name="21" dataDxfId="1027" totalsRowDxfId="1026" dataCellStyle="Total"/>
    <tableColumn id="23" xr3:uid="{E5D68B3E-783D-4030-AC7A-AC00EEFA8EE3}" name="22" dataDxfId="1025" totalsRowDxfId="1024" dataCellStyle="Total"/>
    <tableColumn id="24" xr3:uid="{E5518AF2-F1C6-472B-BFEA-9C3330E26423}" name="23" dataDxfId="1023" totalsRowDxfId="1022" dataCellStyle="Total"/>
    <tableColumn id="25" xr3:uid="{BFA64FF3-5DC3-4194-911B-F49F6801C304}" name="24" dataDxfId="1021" totalsRowDxfId="1020" dataCellStyle="Total"/>
    <tableColumn id="26" xr3:uid="{D0A9C1CA-83EA-497F-811D-05CFE98E76DB}" name="25" dataDxfId="1019" totalsRowDxfId="1018" dataCellStyle="Total"/>
    <tableColumn id="27" xr3:uid="{4EA3930A-51DE-4B68-A9D3-E23160BADCD9}" name="26" dataDxfId="1017" totalsRowDxfId="1016" dataCellStyle="Total"/>
    <tableColumn id="28" xr3:uid="{A801A3CE-7979-42C7-AE1A-0E438B619F24}" name="27" dataDxfId="1015" totalsRowDxfId="1014" dataCellStyle="Total"/>
    <tableColumn id="29" xr3:uid="{964DF67B-8725-4ED6-B7B1-03B8823A29BD}" name="28" dataDxfId="1013" totalsRowDxfId="1012" dataCellStyle="Total"/>
    <tableColumn id="30" xr3:uid="{0C9A126D-658F-443B-82FF-9E4AE1784284}" name="29" dataDxfId="1011" totalsRowDxfId="1010" dataCellStyle="Total"/>
    <tableColumn id="31" xr3:uid="{6AC70E3A-92C3-4B1B-8877-FCDB415DDCFA}" name="30" dataDxfId="1009" totalsRowDxfId="1008" dataCellStyle="Total"/>
    <tableColumn id="32" xr3:uid="{A91A7647-4B24-4F39-9479-09A58D5738E2}" name="0" dataDxfId="1007" totalsRowDxfId="1006" dataCellStyle="Total"/>
    <tableColumn id="33" xr3:uid="{F052AB59-AD48-4705-9544-22F82195F1C0}" name="Total Days" dataDxfId="1005" totalsRowDxfId="1004" dataCellStyle="Total">
      <calculatedColumnFormula>COUNTA(April!$C7:$AG7)</calculatedColumnFormula>
    </tableColumn>
    <tableColumn id="34" xr3:uid="{9494E63E-7393-2144-8186-F5A41EB1BB5D}" name="Worked" dataDxfId="1003" totalsRowDxfId="1002" dataCellStyle="Total">
      <calculatedColumnFormula>January5[[#This Row],[Total Days]]-(COUNTIF(C7:AG7,"H"))</calculatedColumnFormula>
    </tableColumn>
  </tableColumns>
  <tableStyleInfo name="TableStyleLight13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as per the key in row 12: H=Holiday, S=Sick, P=Personal and two placeholders for custom entries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F5AC5B1-9F9C-4E00-9639-1C0FEB57CFAD}" name="January516" displayName="January516" ref="B6:AI26" totalsRowShown="0" headerRowDxfId="1001" dataDxfId="1000" totalsRowDxfId="999">
  <autoFilter ref="B6:AI26" xr:uid="{6A493F93-1CC7-4D21-B7C8-D6BB71DD692B}"/>
  <tableColumns count="34">
    <tableColumn id="1" xr3:uid="{193E870F-6883-4A4F-8D4C-957FF33CD01C}" name="Team Members Name" dataDxfId="998" totalsRowDxfId="997" dataCellStyle="Employee"/>
    <tableColumn id="2" xr3:uid="{84D80043-9E13-481E-9389-E9637045051F}" name="1" dataDxfId="996" totalsRowDxfId="995" dataCellStyle="Total"/>
    <tableColumn id="3" xr3:uid="{7DEE41A2-D439-4BE9-89BD-ACB38C8E353B}" name="2" dataDxfId="994" totalsRowDxfId="993" dataCellStyle="Total"/>
    <tableColumn id="4" xr3:uid="{504D89F5-ACC7-4CFB-B40D-EB1434A5EEC2}" name="3" dataDxfId="992" totalsRowDxfId="991" dataCellStyle="Total"/>
    <tableColumn id="5" xr3:uid="{84B0542B-B914-4F48-98E1-EDA0684ED2BE}" name="4" dataDxfId="990" totalsRowDxfId="989" dataCellStyle="Total"/>
    <tableColumn id="6" xr3:uid="{B7C8131C-1711-4C33-855A-0FB068BB00AF}" name="5" totalsRowDxfId="988" dataCellStyle="Total"/>
    <tableColumn id="7" xr3:uid="{57CA1463-4DE6-424E-9061-A07189F57895}" name="6" dataDxfId="987" totalsRowDxfId="986" dataCellStyle="Total"/>
    <tableColumn id="8" xr3:uid="{6D1410D5-00AA-4D11-AF2B-32CEE6B3AAD0}" name="7" dataDxfId="985" totalsRowDxfId="984" dataCellStyle="Total"/>
    <tableColumn id="9" xr3:uid="{7138F243-8204-4348-90FD-810DC0E75481}" name="8" dataDxfId="983" totalsRowDxfId="982" dataCellStyle="Total"/>
    <tableColumn id="10" xr3:uid="{FBEBEE34-F37B-4323-9BCB-480BF625B0AC}" name="9" dataDxfId="981" totalsRowDxfId="980" dataCellStyle="Total"/>
    <tableColumn id="11" xr3:uid="{E110C7E9-A96D-4AA1-9E4C-4393136A7A8D}" name="10" dataDxfId="979" totalsRowDxfId="978" dataCellStyle="Total"/>
    <tableColumn id="12" xr3:uid="{87B963C1-9F02-46CE-9CF1-55BD025D6C1C}" name="11" dataDxfId="977" totalsRowDxfId="976" dataCellStyle="Total"/>
    <tableColumn id="13" xr3:uid="{01B01BFE-A9C5-4C04-937B-70EDF24AAB97}" name="12" dataDxfId="975" totalsRowDxfId="974" dataCellStyle="Total"/>
    <tableColumn id="14" xr3:uid="{F3655E9A-112B-4E6E-92C1-54E19FF9523D}" name="13" dataDxfId="973" totalsRowDxfId="972" dataCellStyle="Total"/>
    <tableColumn id="15" xr3:uid="{7E495AF8-0544-4B95-B8DA-53AF4A87FD6E}" name="14" dataDxfId="971" totalsRowDxfId="970" dataCellStyle="Total"/>
    <tableColumn id="16" xr3:uid="{32FA374A-23AD-4A7E-8B97-E216BF5AEBED}" name="15" dataDxfId="969" totalsRowDxfId="968" dataCellStyle="Total"/>
    <tableColumn id="17" xr3:uid="{72CA5DE7-6B0D-44AE-BA9A-34D3926BD159}" name="16" dataDxfId="967" totalsRowDxfId="966" dataCellStyle="Total"/>
    <tableColumn id="18" xr3:uid="{98F4E5FA-04E1-4325-AE7D-F0E6FDC538ED}" name="17" dataDxfId="965" totalsRowDxfId="964" dataCellStyle="Total"/>
    <tableColumn id="19" xr3:uid="{41F42151-2C4C-4A00-A695-1BC96140F35F}" name="18" dataDxfId="963" totalsRowDxfId="962" dataCellStyle="Total"/>
    <tableColumn id="20" xr3:uid="{E4C896B8-F6B7-49F7-A024-14957DF2391B}" name="19" dataDxfId="961" totalsRowDxfId="960" dataCellStyle="Total"/>
    <tableColumn id="21" xr3:uid="{6E8C110C-09A0-4AEF-9F3F-834A818AF4F2}" name="20" dataDxfId="959" totalsRowDxfId="958" dataCellStyle="Total"/>
    <tableColumn id="22" xr3:uid="{1C832A7E-F5C7-48B6-9003-24D3506F837C}" name="21" dataDxfId="957" totalsRowDxfId="956" dataCellStyle="Total"/>
    <tableColumn id="23" xr3:uid="{87F214BA-B6E7-4608-996F-8143BAFFDA25}" name="22" dataDxfId="955" totalsRowDxfId="954" dataCellStyle="Total"/>
    <tableColumn id="24" xr3:uid="{3011D8BB-6C94-4EA9-8D43-D7BF9B6D464F}" name="23" dataDxfId="953" totalsRowDxfId="952" dataCellStyle="Total"/>
    <tableColumn id="25" xr3:uid="{7B5E96BC-9BAB-4EFB-A6DA-3D895C6B4055}" name="24" dataDxfId="951" totalsRowDxfId="950" dataCellStyle="Total"/>
    <tableColumn id="26" xr3:uid="{0AC942B6-7CC8-4440-82A1-D05B87FEBAE5}" name="25" dataDxfId="949" totalsRowDxfId="948" dataCellStyle="Total"/>
    <tableColumn id="27" xr3:uid="{B5844F16-FCF1-405F-B2FB-3FDEF3FAB4F2}" name="26" dataDxfId="947" totalsRowDxfId="946" dataCellStyle="Total"/>
    <tableColumn id="28" xr3:uid="{505F73CE-8521-48D2-8A60-A871C0F061C4}" name="27" dataDxfId="945" totalsRowDxfId="944" dataCellStyle="Total"/>
    <tableColumn id="29" xr3:uid="{C76C9908-4C65-48F0-8CE6-754B5491B8CB}" name="28" dataDxfId="943" totalsRowDxfId="942" dataCellStyle="Total"/>
    <tableColumn id="30" xr3:uid="{091DD411-1275-44A5-A0A0-3A040DD583EC}" name="29" dataDxfId="941" totalsRowDxfId="940" dataCellStyle="Total"/>
    <tableColumn id="31" xr3:uid="{91AAF657-A3E5-4EC3-ABC6-8D1CD799E6FF}" name="30" dataDxfId="939" totalsRowDxfId="938" dataCellStyle="Total"/>
    <tableColumn id="32" xr3:uid="{4F31BFFA-CEFB-4978-B650-0207CDEDB35A}" name="31" dataDxfId="937" totalsRowDxfId="936" dataCellStyle="Total"/>
    <tableColumn id="33" xr3:uid="{B9DA4FD9-447F-4AB9-989B-EE6AE3D4DBA8}" name="Total Days" dataDxfId="935" totalsRowDxfId="934" dataCellStyle="Total">
      <calculatedColumnFormula>COUNTA(May!$C7:$AG7)</calculatedColumnFormula>
    </tableColumn>
    <tableColumn id="34" xr3:uid="{D8F71C13-08C9-4393-8D08-E62CE660CAA3}" name="Worked" dataDxfId="933" totalsRowDxfId="932" dataCellStyle="Total">
      <calculatedColumnFormula>January516[[#This Row],[Total Days]]-(COUNTIF(C7:AG7,"H"))</calculatedColumnFormula>
    </tableColumn>
  </tableColumns>
  <tableStyleInfo name="TableStyleLight13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as per the key in row 12: H=Holiday, S=Sick, P=Personal and two placeholders for custom entries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A79C77B-9D49-4336-B9B4-E2571D8A6BC5}" name="January7" displayName="January7" ref="B6:AI45" totalsRowCount="1" headerRowDxfId="931" dataDxfId="930" totalsRowDxfId="929">
  <tableColumns count="34">
    <tableColumn id="1" xr3:uid="{3212C776-64FD-43FA-8771-E5B992DBC08E}" name="Team Members Name" dataDxfId="928" totalsRowDxfId="927" dataCellStyle="Employee"/>
    <tableColumn id="2" xr3:uid="{75A89571-B99B-4EC1-B8BD-EDEDCA6CB354}" name="1" dataDxfId="926" totalsRowDxfId="925" dataCellStyle="Total"/>
    <tableColumn id="3" xr3:uid="{A6A1312A-B002-4B60-B443-6BD8F762D59D}" name="2" dataDxfId="924" totalsRowDxfId="923" dataCellStyle="Total"/>
    <tableColumn id="4" xr3:uid="{D6CD20F3-586D-481B-B3C9-81D60B6D2361}" name="3" dataDxfId="922" totalsRowDxfId="921" dataCellStyle="Total"/>
    <tableColumn id="5" xr3:uid="{E75064AF-A826-4BCC-BAEB-95E6BDDEB19B}" name="4" dataDxfId="920" totalsRowDxfId="919" dataCellStyle="Total"/>
    <tableColumn id="6" xr3:uid="{E70CD486-0219-4F03-B7DA-EEECC1BBC073}" name="5" totalsRowDxfId="918" dataCellStyle="Total"/>
    <tableColumn id="7" xr3:uid="{AD21F5E9-4465-440E-815C-164A8F4A9F8E}" name="6" dataDxfId="917" totalsRowDxfId="916" dataCellStyle="Total"/>
    <tableColumn id="8" xr3:uid="{73F2FB1B-9C66-4F05-99C6-C62A7C570A7A}" name="7" dataDxfId="915" totalsRowDxfId="914" dataCellStyle="Total"/>
    <tableColumn id="9" xr3:uid="{D0DFAF0F-3B3A-43F6-A5F0-F53DB6EF493D}" name="8" dataDxfId="913" totalsRowDxfId="912" dataCellStyle="Total"/>
    <tableColumn id="10" xr3:uid="{470DB054-5D3D-4451-B8EB-190A76ED6C8B}" name="9" dataDxfId="911" totalsRowDxfId="910" dataCellStyle="Total"/>
    <tableColumn id="11" xr3:uid="{78842654-85B9-4279-AF43-2B014BE553AC}" name="10" dataDxfId="909" totalsRowDxfId="908" dataCellStyle="Total"/>
    <tableColumn id="12" xr3:uid="{83F64269-B663-499B-AB7A-D12AC4759C51}" name="11" dataDxfId="907" totalsRowDxfId="906" dataCellStyle="Total"/>
    <tableColumn id="13" xr3:uid="{05BAFF80-A66A-4BFD-9C4D-D6C4E806BF37}" name="12" dataDxfId="905" totalsRowDxfId="904" dataCellStyle="Total"/>
    <tableColumn id="14" xr3:uid="{327A36D7-4C4A-499F-830F-E2A963EB8D8E}" name="13" dataDxfId="903" totalsRowDxfId="902" dataCellStyle="Total"/>
    <tableColumn id="15" xr3:uid="{F252609E-0511-4736-8791-BAD44CE82177}" name="14" dataDxfId="901" totalsRowDxfId="900" dataCellStyle="Total"/>
    <tableColumn id="16" xr3:uid="{CE86CA74-01B3-469A-97E2-5E736E75E223}" name="15" dataDxfId="899" totalsRowDxfId="898" dataCellStyle="Total"/>
    <tableColumn id="17" xr3:uid="{7D58EEB7-E0FE-43C1-B833-B6036F7B9159}" name="16" dataDxfId="897" totalsRowDxfId="896" dataCellStyle="Total"/>
    <tableColumn id="18" xr3:uid="{750B9635-0C50-41B2-B8DF-5887581722E8}" name="17" dataDxfId="895" totalsRowDxfId="894" dataCellStyle="Total"/>
    <tableColumn id="19" xr3:uid="{30F38EEF-EC53-43B7-8E7B-ABC03B9C07B1}" name="18" dataDxfId="893" totalsRowDxfId="892" dataCellStyle="Total"/>
    <tableColumn id="20" xr3:uid="{EF40173B-501A-4B81-AEB2-F718C94EBE1A}" name="19" dataDxfId="891" totalsRowDxfId="890" dataCellStyle="Total"/>
    <tableColumn id="21" xr3:uid="{E031C76C-1484-4773-AA8B-B064BD44A433}" name="20" dataDxfId="889" totalsRowDxfId="888" dataCellStyle="Total"/>
    <tableColumn id="22" xr3:uid="{71F27EAC-81C7-42FA-8982-4A89D1739783}" name="21" dataDxfId="887" totalsRowDxfId="886" dataCellStyle="Total"/>
    <tableColumn id="23" xr3:uid="{ECCC6414-05EB-4B99-AF93-EF75E68E5A80}" name="22" dataDxfId="885" totalsRowDxfId="884" dataCellStyle="Total"/>
    <tableColumn id="24" xr3:uid="{89EF7125-3B57-4B39-B714-1B0E5AADB5A9}" name="23" dataDxfId="883" totalsRowDxfId="882" dataCellStyle="Total"/>
    <tableColumn id="25" xr3:uid="{17948EDA-A916-46A3-B801-49B5F16D66BC}" name="24" dataDxfId="881" totalsRowDxfId="880" dataCellStyle="Total"/>
    <tableColumn id="26" xr3:uid="{090AABB2-1ECF-4995-85C3-C0473AF32945}" name="25" dataDxfId="879" totalsRowDxfId="878" dataCellStyle="Total"/>
    <tableColumn id="27" xr3:uid="{4F7C0082-B273-4A77-80CE-FB6369FA06AF}" name="26" dataDxfId="877" totalsRowDxfId="876" dataCellStyle="Total"/>
    <tableColumn id="28" xr3:uid="{9B27AD66-D60A-4554-8544-0548F8E3E9E6}" name="27" dataDxfId="875" totalsRowDxfId="874" dataCellStyle="Total"/>
    <tableColumn id="29" xr3:uid="{8135CBA1-967B-42F8-B1CF-1A6F817B76AA}" name="28" dataDxfId="873" totalsRowDxfId="872" dataCellStyle="Total"/>
    <tableColumn id="30" xr3:uid="{9D2C9005-892C-4ED8-B524-96B5E3751314}" name="29" dataDxfId="871" totalsRowDxfId="870" dataCellStyle="Total"/>
    <tableColumn id="31" xr3:uid="{99ABBBBE-67B0-48A1-ADC4-95D862733702}" name="30" dataDxfId="869" totalsRowDxfId="868" dataCellStyle="Total"/>
    <tableColumn id="32" xr3:uid="{B8A3D242-560C-4810-AF01-1543AE1A0480}" name="0" dataDxfId="867" totalsRowDxfId="866" dataCellStyle="Total"/>
    <tableColumn id="33" xr3:uid="{FA772DC4-B219-4B64-B50A-61169A014572}" name="Total Days" totalsRowFunction="sum" dataDxfId="865" totalsRowDxfId="864" dataCellStyle="Total">
      <calculatedColumnFormula>COUNTA(June!$C7:$AG7)</calculatedColumnFormula>
    </tableColumn>
    <tableColumn id="34" xr3:uid="{A49C3621-118E-6349-AA2E-562F9E5E44EB}" name="Worked" dataDxfId="863" totalsRowDxfId="862" dataCellStyle="Total">
      <calculatedColumnFormula>January7[[#This Row],[Total Days]]-(COUNTIF(C7:AG7,"H"))</calculatedColumnFormula>
    </tableColumn>
  </tableColumns>
  <tableStyleInfo name="TableStyleLight13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as per the key in row 12: H=Holiday, S=Sick, P=Personal and two placeholders for custom entries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D16020-0463-4508-BC69-C95A47F866C5}" name="January8" displayName="January8" ref="B6:AI45" totalsRowCount="1" headerRowDxfId="861" dataDxfId="860" totalsRowDxfId="859">
  <autoFilter ref="B6:AI44" xr:uid="{67D16020-0463-4508-BC69-C95A47F866C5}"/>
  <tableColumns count="34">
    <tableColumn id="1" xr3:uid="{68590669-1A7D-4380-9089-394C7F9EDB22}" name="Team Members Name" dataDxfId="858" totalsRowDxfId="857" dataCellStyle="Employee"/>
    <tableColumn id="2" xr3:uid="{012EC99F-4A43-4CF8-8BE7-6362474999C6}" name="1" dataDxfId="856" totalsRowDxfId="855" dataCellStyle="Total"/>
    <tableColumn id="3" xr3:uid="{F68BB48C-75FB-4C84-8544-288D095230E8}" name="2" dataDxfId="854" totalsRowDxfId="853" dataCellStyle="Total"/>
    <tableColumn id="4" xr3:uid="{DD1E1ACF-AD22-4C27-BF91-0A752DCE0899}" name="3" dataDxfId="852" totalsRowDxfId="851" dataCellStyle="Total"/>
    <tableColumn id="5" xr3:uid="{B6054844-9EE0-4911-B517-AF20F8941DCF}" name="4" dataDxfId="850" totalsRowDxfId="849" dataCellStyle="Total"/>
    <tableColumn id="6" xr3:uid="{94EA001A-17F7-4774-8EDB-4B4E1AE45BB1}" name="5" totalsRowDxfId="848" dataCellStyle="Total"/>
    <tableColumn id="7" xr3:uid="{B2A6082B-F2E6-4B14-B4E9-CA82AA1650C6}" name="6" dataDxfId="847" totalsRowDxfId="846" dataCellStyle="Total"/>
    <tableColumn id="8" xr3:uid="{AAC3ED65-5224-4EC8-A96E-93D1014B1536}" name="7" dataDxfId="845" totalsRowDxfId="844" dataCellStyle="Total"/>
    <tableColumn id="9" xr3:uid="{1584EF4F-B0A1-4774-9A1C-172A9EAD51D1}" name="8" dataDxfId="843" totalsRowDxfId="842" dataCellStyle="Total"/>
    <tableColumn id="10" xr3:uid="{674DC519-A4FC-46CD-834A-9F8123233562}" name="9" dataDxfId="841" totalsRowDxfId="840" dataCellStyle="Total"/>
    <tableColumn id="11" xr3:uid="{52334A69-537F-4AE9-922F-6B9EE2DAF9E1}" name="10" dataDxfId="839" totalsRowDxfId="838" dataCellStyle="Total"/>
    <tableColumn id="12" xr3:uid="{626E38E0-88C1-405F-B36B-190A5C736AF4}" name="11" dataDxfId="837" totalsRowDxfId="836" dataCellStyle="Total"/>
    <tableColumn id="13" xr3:uid="{6CFD7603-6125-4923-A9F8-C19545F94D0E}" name="12" dataDxfId="835" totalsRowDxfId="834" dataCellStyle="Total"/>
    <tableColumn id="14" xr3:uid="{76794F8D-DBF9-4B77-BB73-6B119189ECB3}" name="13" dataDxfId="833" totalsRowDxfId="832" dataCellStyle="Total"/>
    <tableColumn id="15" xr3:uid="{0E81FF66-9F68-4EC8-BB2C-6D51ABA4C0C7}" name="14" dataDxfId="831" totalsRowDxfId="830" dataCellStyle="Total"/>
    <tableColumn id="16" xr3:uid="{28BEAD20-FF21-47D0-9EDE-4CF9120044CA}" name="15" dataDxfId="829" totalsRowDxfId="828" dataCellStyle="Total"/>
    <tableColumn id="17" xr3:uid="{D2C5928A-AD07-4F98-934F-69CF842C0A46}" name="16" dataDxfId="827" totalsRowDxfId="826" dataCellStyle="Total"/>
    <tableColumn id="18" xr3:uid="{C350357A-490D-4C04-849F-FB6897383D02}" name="17" dataDxfId="825" totalsRowDxfId="824" dataCellStyle="Total"/>
    <tableColumn id="19" xr3:uid="{CFEDDB83-B194-469F-9E14-BAE204A2EE9A}" name="18" dataDxfId="823" totalsRowDxfId="822" dataCellStyle="Total"/>
    <tableColumn id="20" xr3:uid="{37154F69-7A39-4177-9DB2-B12679EE609F}" name="19" dataDxfId="821" totalsRowDxfId="820" dataCellStyle="Total"/>
    <tableColumn id="21" xr3:uid="{D45BF8CE-2FB4-4128-A082-CC6268B15D10}" name="20" dataDxfId="819" totalsRowDxfId="818" dataCellStyle="Total"/>
    <tableColumn id="22" xr3:uid="{52EBA165-D829-41E5-B5E4-93BDC584EE70}" name="21" dataDxfId="817" totalsRowDxfId="816" dataCellStyle="Total"/>
    <tableColumn id="23" xr3:uid="{0A8BB9AF-183B-4593-AF1A-96A84C6B8FFB}" name="22" dataDxfId="815" totalsRowDxfId="814" dataCellStyle="Total"/>
    <tableColumn id="24" xr3:uid="{B2294C83-895B-4288-83E9-3E9508CE5024}" name="23" dataDxfId="813" totalsRowDxfId="812" dataCellStyle="Total"/>
    <tableColumn id="25" xr3:uid="{B31FED16-B10C-4861-A4F7-1F53894AF5E7}" name="24" dataDxfId="811" totalsRowDxfId="810" dataCellStyle="Total"/>
    <tableColumn id="26" xr3:uid="{EA91FAE3-1795-4BAE-B88D-BF11ECFD782F}" name="25" dataDxfId="809" totalsRowDxfId="808" dataCellStyle="Total"/>
    <tableColumn id="27" xr3:uid="{8B445568-CD04-4D1C-9FC7-91CD0C03C7AF}" name="26" dataDxfId="807" totalsRowDxfId="806" dataCellStyle="Total"/>
    <tableColumn id="28" xr3:uid="{E8B94425-1041-4002-9651-BFCA4B51FD93}" name="27" dataDxfId="805" totalsRowDxfId="804" dataCellStyle="Total"/>
    <tableColumn id="29" xr3:uid="{E7517DB1-7175-4DBF-8245-C08CA347AD41}" name="28" dataDxfId="803" totalsRowDxfId="802" dataCellStyle="Total"/>
    <tableColumn id="30" xr3:uid="{C458C7F3-B775-4AC7-BBF1-308FA096F9F5}" name="29" dataDxfId="801" totalsRowDxfId="800" dataCellStyle="Total"/>
    <tableColumn id="31" xr3:uid="{35A7CC2F-8339-4906-BFC8-053F7EFB980A}" name="30" dataDxfId="799" totalsRowDxfId="798" dataCellStyle="Total"/>
    <tableColumn id="32" xr3:uid="{984BEA25-BB6F-4D62-9D0A-0D1D66E5590E}" name="31" dataDxfId="797" totalsRowDxfId="796" dataCellStyle="Total"/>
    <tableColumn id="33" xr3:uid="{7BE20666-8772-4890-A367-C73E1E95223D}" name="Total Days" totalsRowFunction="sum" dataDxfId="795" totalsRowDxfId="794" dataCellStyle="Total">
      <calculatedColumnFormula>COUNTA(July!$C7:$AG7)</calculatedColumnFormula>
    </tableColumn>
    <tableColumn id="34" xr3:uid="{01B913DD-81B9-D74A-B418-430BA7C4D45E}" name="Worked" dataDxfId="793" totalsRowDxfId="792" dataCellStyle="Total">
      <calculatedColumnFormula>January8[[#This Row],[Total Days]]-(COUNTIF(C7:AG7,"H"))</calculatedColumnFormula>
    </tableColumn>
  </tableColumns>
  <tableStyleInfo name="TableStyleLight13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as per the key in row 12: H=Holiday, S=Sick, P=Personal and two placeholders for custom entries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5B284ED-61D6-4E1F-8505-17DED0F5E539}" name="January9" displayName="January9" ref="B6:AI45" totalsRowCount="1" headerRowDxfId="791" dataDxfId="790" totalsRowDxfId="789">
  <autoFilter ref="B6:AI44" xr:uid="{C5B284ED-61D6-4E1F-8505-17DED0F5E539}"/>
  <tableColumns count="34">
    <tableColumn id="1" xr3:uid="{0696182C-F9D4-4DBB-9110-AE2FD4237523}" name="Team Members Name" dataDxfId="788" totalsRowDxfId="787" dataCellStyle="Employee"/>
    <tableColumn id="2" xr3:uid="{58FA355B-D750-4BAD-BD9A-B8C5A8E5C06A}" name="1" dataDxfId="786" totalsRowDxfId="785" dataCellStyle="Total"/>
    <tableColumn id="3" xr3:uid="{53823F62-E203-4A1F-9453-8B3430A7DF88}" name="2" dataDxfId="784" totalsRowDxfId="783" dataCellStyle="Total"/>
    <tableColumn id="4" xr3:uid="{C5C7299F-6A9C-4A61-B335-D78FFDA388D0}" name="3" dataDxfId="782" totalsRowDxfId="781" dataCellStyle="Total"/>
    <tableColumn id="5" xr3:uid="{89EEA03A-5B40-4E5E-A429-16172960B268}" name="4" dataDxfId="780" totalsRowDxfId="779" dataCellStyle="Total"/>
    <tableColumn id="6" xr3:uid="{4BAD0745-2CCD-49E3-B351-0C3B95A9DDA1}" name="5" totalsRowDxfId="778" dataCellStyle="Total"/>
    <tableColumn id="7" xr3:uid="{FFE5340E-278A-4AC7-8A85-14EAD6B0AAF3}" name="6" dataDxfId="777" totalsRowDxfId="776" dataCellStyle="Total"/>
    <tableColumn id="8" xr3:uid="{1C3FBD29-F5C1-499C-91C9-378C181675F9}" name="7" dataDxfId="775" totalsRowDxfId="774" dataCellStyle="Total"/>
    <tableColumn id="9" xr3:uid="{E7A38EA6-6EB4-43F6-B4EA-E658C31FEC83}" name="8" dataDxfId="773" totalsRowDxfId="772" dataCellStyle="Total"/>
    <tableColumn id="10" xr3:uid="{B8821649-7536-47CB-8118-B2780EEA3357}" name="9" dataDxfId="771" totalsRowDxfId="770" dataCellStyle="Total"/>
    <tableColumn id="11" xr3:uid="{94C936BF-C892-4F71-845E-8D86987E8641}" name="10" dataDxfId="769" totalsRowDxfId="768" dataCellStyle="Total"/>
    <tableColumn id="12" xr3:uid="{96BFB6FE-DF5B-4C59-91EF-802DEF6E3C51}" name="11" dataDxfId="767" totalsRowDxfId="766" dataCellStyle="Total"/>
    <tableColumn id="13" xr3:uid="{17249999-E686-4372-ABBC-0A0690A836BE}" name="12" dataDxfId="765" totalsRowDxfId="764" dataCellStyle="Total"/>
    <tableColumn id="14" xr3:uid="{77986335-46CC-48A5-87FF-2758AF460FCB}" name="13" dataDxfId="763" totalsRowDxfId="762" dataCellStyle="Total"/>
    <tableColumn id="15" xr3:uid="{AB6F2B7E-6873-4F1D-964E-9DEB13CD0C20}" name="14" dataDxfId="761" totalsRowDxfId="760" dataCellStyle="Total"/>
    <tableColumn id="16" xr3:uid="{55E58DCC-EE30-49CA-BC04-BE2B90C8D77C}" name="15" dataDxfId="759" totalsRowDxfId="758" dataCellStyle="Total"/>
    <tableColumn id="17" xr3:uid="{827165F8-E9C1-46D9-B618-1AF22FF9B1D4}" name="16" dataDxfId="757" totalsRowDxfId="756" dataCellStyle="Total"/>
    <tableColumn id="18" xr3:uid="{CAE769D4-EF5D-4FE6-B2C7-40E93B5CC55B}" name="17" dataDxfId="755" totalsRowDxfId="754" dataCellStyle="Total"/>
    <tableColumn id="19" xr3:uid="{9487CBF7-D55B-4E07-B951-59968B46BC2C}" name="18" dataDxfId="753" totalsRowDxfId="752" dataCellStyle="Total"/>
    <tableColumn id="20" xr3:uid="{52043518-AFBB-4153-B06C-B6D8F2AD7F86}" name="19" dataDxfId="751" totalsRowDxfId="750" dataCellStyle="Total"/>
    <tableColumn id="21" xr3:uid="{FD5A2937-ABA7-46DE-BD90-DC1D0649B083}" name="20" dataDxfId="749" totalsRowDxfId="748" dataCellStyle="Total"/>
    <tableColumn id="22" xr3:uid="{0ABA0762-9118-43B2-BD61-CF85583A11BE}" name="21" dataDxfId="747" totalsRowDxfId="746" dataCellStyle="Total"/>
    <tableColumn id="23" xr3:uid="{1E6BE057-6435-4F81-8882-8FC9BD3D36D2}" name="22" dataDxfId="745" totalsRowDxfId="744" dataCellStyle="Total"/>
    <tableColumn id="24" xr3:uid="{2815E86D-6E6D-42EE-B4D0-F264DE0C5FCC}" name="23" dataDxfId="743" totalsRowDxfId="742" dataCellStyle="Total"/>
    <tableColumn id="25" xr3:uid="{04CA2228-0233-49AE-920B-553C1E20396F}" name="24" dataDxfId="741" totalsRowDxfId="740" dataCellStyle="Total"/>
    <tableColumn id="26" xr3:uid="{CA73B062-C49B-48E2-80B7-7338940C81CF}" name="25" dataDxfId="739" totalsRowDxfId="738" dataCellStyle="Total"/>
    <tableColumn id="27" xr3:uid="{F763A118-D8A6-4DA6-B218-2F260A351DAF}" name="26" dataDxfId="737" totalsRowDxfId="736" dataCellStyle="Total"/>
    <tableColumn id="28" xr3:uid="{C668E3D3-B00C-4FC1-9037-04B29CAAE71F}" name="27" dataDxfId="735" totalsRowDxfId="734" dataCellStyle="Total"/>
    <tableColumn id="29" xr3:uid="{9AA1624D-FDC9-4927-AF60-14F1C9A300B6}" name="28" dataDxfId="733" totalsRowDxfId="732" dataCellStyle="Total"/>
    <tableColumn id="30" xr3:uid="{DC12123C-8E97-4673-A1F0-0130ECB681BD}" name="29" dataDxfId="731" totalsRowDxfId="730" dataCellStyle="Total"/>
    <tableColumn id="31" xr3:uid="{E24C7C35-4FF8-4DA7-A523-5AB57BA1F62C}" name="30" dataDxfId="729" totalsRowDxfId="728" dataCellStyle="Total"/>
    <tableColumn id="32" xr3:uid="{67AD3584-1447-4CBF-ABBA-C90288301C11}" name="31" dataDxfId="727" totalsRowDxfId="726" dataCellStyle="Total"/>
    <tableColumn id="33" xr3:uid="{0EA4013A-0B44-40A4-A883-9C3628140D3A}" name="Total Days" totalsRowFunction="sum" dataDxfId="725" totalsRowDxfId="724" dataCellStyle="Total">
      <calculatedColumnFormula>COUNTA(July!$C7:$AG7)</calculatedColumnFormula>
    </tableColumn>
    <tableColumn id="34" xr3:uid="{70CF0E43-2888-FD4F-813B-B81E7E526A3A}" name="Worked" dataDxfId="723" totalsRowDxfId="722" dataCellStyle="Total">
      <calculatedColumnFormula>January8[[#This Row],[Total Days]]-(COUNTIF(C7:AG7,"H"))</calculatedColumnFormula>
    </tableColumn>
  </tableColumns>
  <tableStyleInfo name="TableStyleLight13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as per the key in row 12: H=Holiday, S=Sick, P=Personal and two placeholders for custom entries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B6F383-0CAE-4A24-BD3C-BE0162CEA9C0}" name="January10" displayName="January10" ref="B6:AI43" totalsRowCount="1" headerRowDxfId="721" dataDxfId="720" totalsRowDxfId="719">
  <autoFilter ref="B6:AI42" xr:uid="{3CB6F383-0CAE-4A24-BD3C-BE0162CEA9C0}"/>
  <tableColumns count="34">
    <tableColumn id="1" xr3:uid="{E5C549C6-9F7E-4CE5-8D1F-40BE5C6664DB}" name="Team Members Name" dataDxfId="718" totalsRowDxfId="717" dataCellStyle="Employee"/>
    <tableColumn id="2" xr3:uid="{852499A1-463A-47EE-AA14-07A343FA68F4}" name="1" dataDxfId="716" totalsRowDxfId="715" dataCellStyle="Total"/>
    <tableColumn id="3" xr3:uid="{50717F8A-2AD0-404B-BB4F-00538C8B2F14}" name="2" dataDxfId="714" totalsRowDxfId="713" dataCellStyle="Total"/>
    <tableColumn id="4" xr3:uid="{BAC987F9-BB61-4FF2-B0D1-480F41B884A0}" name="3" dataDxfId="712" totalsRowDxfId="711" dataCellStyle="Total"/>
    <tableColumn id="5" xr3:uid="{7F5EAA43-9777-4D6C-B0A8-A400C569AEEA}" name="4" dataDxfId="710" totalsRowDxfId="709" dataCellStyle="Total"/>
    <tableColumn id="6" xr3:uid="{7DE12618-B48A-4504-86C0-27DAAB392DF4}" name="5" totalsRowDxfId="708" dataCellStyle="Total"/>
    <tableColumn id="7" xr3:uid="{29638BF3-651F-434D-ADD8-C0C520085BAD}" name="6" dataDxfId="707" totalsRowDxfId="706" dataCellStyle="Total"/>
    <tableColumn id="8" xr3:uid="{AFD606DB-E83E-49C1-AFD9-B5761E881A2B}" name="7" dataDxfId="705" totalsRowDxfId="704" dataCellStyle="Total"/>
    <tableColumn id="9" xr3:uid="{4ECA8274-A637-4539-A292-F5F228E8D392}" name="8" dataDxfId="703" totalsRowDxfId="702" dataCellStyle="Total"/>
    <tableColumn id="10" xr3:uid="{32B924EC-85AE-4E07-9120-53EE618906E1}" name="9" dataDxfId="701" totalsRowDxfId="700" dataCellStyle="Total"/>
    <tableColumn id="11" xr3:uid="{C077A80D-B7EF-4B42-9F26-08282B307611}" name="10" dataDxfId="699" totalsRowDxfId="698" dataCellStyle="Total"/>
    <tableColumn id="12" xr3:uid="{AC3D0B91-D946-42F2-BF51-EF1AD75C93FE}" name="11" dataDxfId="697" totalsRowDxfId="696" dataCellStyle="Total"/>
    <tableColumn id="13" xr3:uid="{849F319D-CA59-45C6-BB5E-B40545928450}" name="12" dataDxfId="695" totalsRowDxfId="694" dataCellStyle="Total"/>
    <tableColumn id="14" xr3:uid="{74914F29-96EC-42FC-8A2B-137A72778CA7}" name="13" dataDxfId="693" totalsRowDxfId="692" dataCellStyle="Total"/>
    <tableColumn id="15" xr3:uid="{C6D05796-63BA-4569-BD8D-29B6FCB782CB}" name="14" dataDxfId="691" totalsRowDxfId="690" dataCellStyle="Total"/>
    <tableColumn id="16" xr3:uid="{5D71EA03-3A37-46D6-AB5D-764687534BB3}" name="15" dataDxfId="689" totalsRowDxfId="688" dataCellStyle="Total"/>
    <tableColumn id="17" xr3:uid="{C328F105-E582-4EC4-98A7-7A9DB00A3E17}" name="16" dataDxfId="687" totalsRowDxfId="686" dataCellStyle="Total"/>
    <tableColumn id="18" xr3:uid="{40C5352D-89B1-462A-897D-8997032FC02B}" name="17" dataDxfId="685" totalsRowDxfId="684" dataCellStyle="Total"/>
    <tableColumn id="19" xr3:uid="{BCCF496E-07BE-4AAA-9306-7CB171711D48}" name="18" dataDxfId="683" totalsRowDxfId="682" dataCellStyle="Total"/>
    <tableColumn id="20" xr3:uid="{683258AC-E6F1-4EEE-9228-5C5162BC1AA9}" name="19" dataDxfId="681" totalsRowDxfId="680" dataCellStyle="Total"/>
    <tableColumn id="21" xr3:uid="{6D3C90FD-3B2F-4D54-ABCD-C4E83B6ECFB4}" name="20" dataDxfId="679" totalsRowDxfId="678" dataCellStyle="Total"/>
    <tableColumn id="22" xr3:uid="{6AAD8B9A-FB9B-470C-969A-D238F5ACFD93}" name="21" dataDxfId="677" totalsRowDxfId="676" dataCellStyle="Total"/>
    <tableColumn id="23" xr3:uid="{5EA6A306-953B-46A4-A0B7-E3FBE738D164}" name="22" dataDxfId="675" totalsRowDxfId="674" dataCellStyle="Total"/>
    <tableColumn id="24" xr3:uid="{1EA3A3D1-F0C5-402B-876D-6768374093D4}" name="23" dataDxfId="673" totalsRowDxfId="672" dataCellStyle="Total"/>
    <tableColumn id="25" xr3:uid="{DC198E53-D666-404E-88C2-DB63B258E0B1}" name="24" dataDxfId="671" totalsRowDxfId="670" dataCellStyle="Total"/>
    <tableColumn id="26" xr3:uid="{32FA9022-C5B9-45D5-AED4-44A6E47FDA97}" name="25" dataDxfId="669" totalsRowDxfId="668" dataCellStyle="Total"/>
    <tableColumn id="27" xr3:uid="{985C794D-3377-48E7-81AE-AE22F9DE3C34}" name="26" dataDxfId="667" totalsRowDxfId="666" dataCellStyle="Total"/>
    <tableColumn id="28" xr3:uid="{09FADA49-D856-46B6-ADE8-EAF2C943B4FB}" name="27" dataDxfId="665" totalsRowDxfId="664" dataCellStyle="Total"/>
    <tableColumn id="29" xr3:uid="{7AEE4559-D718-464F-A2F5-D28450C8E363}" name="28" dataDxfId="663" totalsRowDxfId="662" dataCellStyle="Total"/>
    <tableColumn id="30" xr3:uid="{A22D366C-ACBE-43F7-910E-7E3C78B649D6}" name="29" dataDxfId="661" totalsRowDxfId="660" dataCellStyle="Total"/>
    <tableColumn id="31" xr3:uid="{2812740D-9984-4A32-9E4B-2CC03670CFB2}" name="30" dataDxfId="659" totalsRowDxfId="658" dataCellStyle="Total"/>
    <tableColumn id="32" xr3:uid="{3DC8EB0D-81A9-422F-A255-4BC291B30D79}" name="0" dataDxfId="657" totalsRowDxfId="656" dataCellStyle="Total"/>
    <tableColumn id="33" xr3:uid="{B3640B74-70C4-4323-A1EA-3FA2E01A786F}" name="Total Days" totalsRowFunction="sum" dataDxfId="655" totalsRowDxfId="654" dataCellStyle="Total">
      <calculatedColumnFormula>COUNTA(September!$C7:$AG7)</calculatedColumnFormula>
    </tableColumn>
    <tableColumn id="34" xr3:uid="{6CD6052C-C3FA-9243-8D04-E35E77E48FAB}" name="Worked" dataDxfId="653" totalsRowDxfId="652" dataCellStyle="Total">
      <calculatedColumnFormula>January10[[#This Row],[Total Days]]-(COUNTIF(C7:AG7,"H"))</calculatedColumnFormula>
    </tableColumn>
  </tableColumns>
  <tableStyleInfo name="TableStyleLight13" showFirstColumn="1" showLastColumn="1" showRowStripes="1" showColumnStripes="0"/>
  <extLst>
    <ext xmlns:x14="http://schemas.microsoft.com/office/spreadsheetml/2009/9/main" uri="{504A1905-F514-4f6f-8877-14C23A59335A}">
      <x14:table altTextSummary="Provide employee names and dates of absence. Record the absence type as per the key in row 12: H=Holiday, S=Sick, P=Personal and two placeholders for custom entries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89999084444715716"/>
    <pageSetUpPr fitToPage="1"/>
  </sheetPr>
  <dimension ref="A1:AM43"/>
  <sheetViews>
    <sheetView showGridLines="0" zoomScale="75" zoomScaleNormal="100" workbookViewId="0">
      <selection activeCell="AK7" sqref="AK7:AL32"/>
    </sheetView>
  </sheetViews>
  <sheetFormatPr defaultColWidth="8.81640625" defaultRowHeight="30" customHeight="1" x14ac:dyDescent="0.35"/>
  <cols>
    <col min="1" max="1" width="2.6328125" customWidth="1"/>
    <col min="2" max="2" width="25.6328125" customWidth="1"/>
    <col min="3" max="3" width="4.90625" bestFit="1" customWidth="1"/>
    <col min="4" max="4" width="5.08984375" bestFit="1" customWidth="1"/>
    <col min="5" max="5" width="4.453125" bestFit="1" customWidth="1"/>
    <col min="6" max="6" width="4.90625" customWidth="1"/>
    <col min="7" max="7" width="4.453125" bestFit="1" customWidth="1"/>
    <col min="8" max="8" width="5.08984375" bestFit="1" customWidth="1"/>
    <col min="9" max="9" width="4.453125" bestFit="1" customWidth="1"/>
    <col min="10" max="10" width="4.90625" bestFit="1" customWidth="1"/>
    <col min="11" max="11" width="5.08984375" bestFit="1" customWidth="1"/>
    <col min="12" max="12" width="4.453125" bestFit="1" customWidth="1"/>
    <col min="13" max="13" width="6.453125" customWidth="1"/>
    <col min="14" max="14" width="4.54296875" bestFit="1" customWidth="1"/>
    <col min="15" max="15" width="5.08984375" bestFit="1" customWidth="1"/>
    <col min="16" max="16" width="4.453125" bestFit="1" customWidth="1"/>
    <col min="17" max="17" width="4.90625" bestFit="1" customWidth="1"/>
    <col min="18" max="18" width="5.08984375" bestFit="1" customWidth="1"/>
    <col min="19" max="19" width="4.453125" bestFit="1" customWidth="1"/>
    <col min="20" max="20" width="4.90625" bestFit="1" customWidth="1"/>
    <col min="21" max="21" width="4.453125" bestFit="1" customWidth="1"/>
    <col min="22" max="22" width="5.08984375" bestFit="1" customWidth="1"/>
    <col min="23" max="23" width="4.453125" bestFit="1" customWidth="1"/>
    <col min="24" max="24" width="4.90625" bestFit="1" customWidth="1"/>
    <col min="25" max="25" width="5.08984375" bestFit="1" customWidth="1"/>
    <col min="26" max="26" width="4.453125" bestFit="1" customWidth="1"/>
    <col min="27" max="27" width="4.90625" bestFit="1" customWidth="1"/>
    <col min="28" max="28" width="4.453125" bestFit="1" customWidth="1"/>
    <col min="29" max="29" width="5.08984375" bestFit="1" customWidth="1"/>
    <col min="30" max="30" width="4.453125" bestFit="1" customWidth="1"/>
    <col min="31" max="31" width="4.90625" bestFit="1" customWidth="1"/>
    <col min="32" max="32" width="5.08984375" bestFit="1" customWidth="1"/>
    <col min="33" max="33" width="4.453125" bestFit="1" customWidth="1"/>
    <col min="34" max="34" width="13.453125" customWidth="1"/>
    <col min="35" max="35" width="7.81640625" bestFit="1" customWidth="1"/>
    <col min="37" max="37" width="21.81640625" customWidth="1"/>
    <col min="38" max="38" width="15.1796875" customWidth="1"/>
  </cols>
  <sheetData>
    <row r="1" spans="1:39" ht="50" customHeight="1" x14ac:dyDescent="0.35">
      <c r="A1" s="12"/>
      <c r="B1" s="10" t="s">
        <v>0</v>
      </c>
    </row>
    <row r="2" spans="1:39" ht="28" customHeight="1" x14ac:dyDescent="0.35">
      <c r="B2" s="13" t="s">
        <v>1</v>
      </c>
      <c r="C2" s="3" t="s">
        <v>116</v>
      </c>
      <c r="D2" s="67" t="s">
        <v>117</v>
      </c>
      <c r="E2" s="67"/>
      <c r="F2" s="67"/>
      <c r="G2" s="29" t="s">
        <v>74</v>
      </c>
      <c r="H2" s="68" t="s">
        <v>107</v>
      </c>
      <c r="I2" s="68"/>
      <c r="J2" s="68"/>
      <c r="K2" s="4" t="s">
        <v>114</v>
      </c>
      <c r="L2" s="68" t="s">
        <v>108</v>
      </c>
      <c r="M2" s="68"/>
      <c r="N2" s="5" t="s">
        <v>61</v>
      </c>
      <c r="O2" s="67" t="s">
        <v>106</v>
      </c>
      <c r="P2" s="67"/>
      <c r="Q2" s="67"/>
      <c r="R2" s="6" t="s">
        <v>2</v>
      </c>
      <c r="S2" s="68" t="s">
        <v>109</v>
      </c>
      <c r="T2" s="68"/>
      <c r="U2" s="68"/>
      <c r="V2" s="33" t="s">
        <v>115</v>
      </c>
      <c r="W2" s="65" t="s">
        <v>110</v>
      </c>
      <c r="X2" s="65"/>
      <c r="Y2" s="65"/>
      <c r="Z2" s="34" t="s">
        <v>118</v>
      </c>
      <c r="AA2" s="65" t="s">
        <v>119</v>
      </c>
      <c r="AB2" s="65"/>
      <c r="AC2" s="65"/>
      <c r="AD2" s="42" t="s">
        <v>120</v>
      </c>
      <c r="AE2" s="65" t="s">
        <v>121</v>
      </c>
      <c r="AF2" s="65"/>
      <c r="AG2" s="65"/>
      <c r="AH2" s="43" t="s">
        <v>122</v>
      </c>
      <c r="AI2" s="65" t="s">
        <v>123</v>
      </c>
      <c r="AJ2" s="65"/>
      <c r="AK2" s="65"/>
    </row>
    <row r="3" spans="1:39" ht="15" customHeight="1" x14ac:dyDescent="0.35">
      <c r="AH3" s="14" t="s">
        <v>3</v>
      </c>
    </row>
    <row r="4" spans="1:39" ht="30" customHeight="1" x14ac:dyDescent="0.35">
      <c r="B4" s="8" t="s">
        <v>4</v>
      </c>
      <c r="C4" s="66" t="s">
        <v>5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8">
        <v>2025</v>
      </c>
    </row>
    <row r="5" spans="1:39" ht="15" customHeight="1" x14ac:dyDescent="0.35">
      <c r="B5" s="8"/>
      <c r="C5" s="2" t="str">
        <f>TEXT(WEEKDAY(DATE(CalendarYear,1,1),1),"aaa")</f>
        <v>Wed</v>
      </c>
      <c r="D5" s="2" t="str">
        <f>TEXT(WEEKDAY(DATE(CalendarYear,1,2),1),"aaa")</f>
        <v>Thu</v>
      </c>
      <c r="E5" s="2" t="str">
        <f>TEXT(WEEKDAY(DATE(CalendarYear,1,3),1),"aaa")</f>
        <v>Fri</v>
      </c>
      <c r="F5" s="2" t="str">
        <f>TEXT(WEEKDAY(DATE(CalendarYear,1,4),1),"aaa")</f>
        <v>Sat</v>
      </c>
      <c r="G5" s="2" t="str">
        <f>TEXT(WEEKDAY(DATE(CalendarYear,1,5),1),"aaa")</f>
        <v>Sun</v>
      </c>
      <c r="H5" s="2" t="str">
        <f>TEXT(WEEKDAY(DATE(CalendarYear,1,6),1),"aaa")</f>
        <v>Mon</v>
      </c>
      <c r="I5" s="2" t="str">
        <f>TEXT(WEEKDAY(DATE(CalendarYear,1,7),1),"aaa")</f>
        <v>Tue</v>
      </c>
      <c r="J5" s="2" t="str">
        <f>TEXT(WEEKDAY(DATE(CalendarYear,1,8),1),"aaa")</f>
        <v>Wed</v>
      </c>
      <c r="K5" s="2" t="str">
        <f>TEXT(WEEKDAY(DATE(CalendarYear,1,9),1),"aaa")</f>
        <v>Thu</v>
      </c>
      <c r="L5" s="2" t="str">
        <f>TEXT(WEEKDAY(DATE(CalendarYear,1,10),1),"aaa")</f>
        <v>Fri</v>
      </c>
      <c r="M5" s="2" t="str">
        <f>TEXT(WEEKDAY(DATE(CalendarYear,1,11),1),"aaa")</f>
        <v>Sat</v>
      </c>
      <c r="N5" s="2" t="str">
        <f>TEXT(WEEKDAY(DATE(CalendarYear,1,12),1),"aaa")</f>
        <v>Sun</v>
      </c>
      <c r="O5" s="2" t="str">
        <f>TEXT(WEEKDAY(DATE(CalendarYear,1,13),1),"aaa")</f>
        <v>Mon</v>
      </c>
      <c r="P5" s="2" t="str">
        <f>TEXT(WEEKDAY(DATE(CalendarYear,1,14),1),"aaa")</f>
        <v>Tue</v>
      </c>
      <c r="Q5" s="2" t="str">
        <f>TEXT(WEEKDAY(DATE(CalendarYear,1,15),1),"aaa")</f>
        <v>Wed</v>
      </c>
      <c r="R5" s="2" t="str">
        <f>TEXT(WEEKDAY(DATE(CalendarYear,1,16),1),"aaa")</f>
        <v>Thu</v>
      </c>
      <c r="S5" s="2" t="str">
        <f>TEXT(WEEKDAY(DATE(CalendarYear,1,17),1),"aaa")</f>
        <v>Fri</v>
      </c>
      <c r="T5" s="2" t="str">
        <f>TEXT(WEEKDAY(DATE(CalendarYear,1,18),1),"aaa")</f>
        <v>Sat</v>
      </c>
      <c r="U5" s="2" t="str">
        <f>TEXT(WEEKDAY(DATE(CalendarYear,1,19),1),"aaa")</f>
        <v>Sun</v>
      </c>
      <c r="V5" s="2" t="str">
        <f>TEXT(WEEKDAY(DATE(CalendarYear,1,20),1),"aaa")</f>
        <v>Mon</v>
      </c>
      <c r="W5" s="2" t="str">
        <f>TEXT(WEEKDAY(DATE(CalendarYear,1,21),1),"aaa")</f>
        <v>Tue</v>
      </c>
      <c r="X5" s="2" t="str">
        <f>TEXT(WEEKDAY(DATE(CalendarYear,1,22),1),"aaa")</f>
        <v>Wed</v>
      </c>
      <c r="Y5" s="2" t="str">
        <f>TEXT(WEEKDAY(DATE(CalendarYear,1,23),1),"aaa")</f>
        <v>Thu</v>
      </c>
      <c r="Z5" s="2" t="str">
        <f>TEXT(WEEKDAY(DATE(CalendarYear,1,24),1),"aaa")</f>
        <v>Fri</v>
      </c>
      <c r="AA5" s="2" t="str">
        <f>TEXT(WEEKDAY(DATE(CalendarYear,1,25),1),"aaa")</f>
        <v>Sat</v>
      </c>
      <c r="AB5" s="2" t="str">
        <f>TEXT(WEEKDAY(DATE(CalendarYear,1,26),1),"aaa")</f>
        <v>Sun</v>
      </c>
      <c r="AC5" s="2" t="str">
        <f>TEXT(WEEKDAY(DATE(CalendarYear,1,27),1),"aaa")</f>
        <v>Mon</v>
      </c>
      <c r="AD5" s="2" t="str">
        <f>TEXT(WEEKDAY(DATE(CalendarYear,1,28),1),"aaa")</f>
        <v>Tue</v>
      </c>
      <c r="AE5" s="2" t="str">
        <f>TEXT(WEEKDAY(DATE(CalendarYear,1,29),1),"aaa")</f>
        <v>Wed</v>
      </c>
      <c r="AF5" s="2" t="str">
        <f>TEXT(WEEKDAY(DATE(CalendarYear,1,30),1),"aaa")</f>
        <v>Thu</v>
      </c>
      <c r="AG5" s="2" t="str">
        <f>TEXT(WEEKDAY(DATE(CalendarYear,1,31),1),"aaa")</f>
        <v>Fri</v>
      </c>
      <c r="AH5" s="8"/>
      <c r="AK5" t="s">
        <v>6</v>
      </c>
      <c r="AL5" t="s">
        <v>7</v>
      </c>
    </row>
    <row r="6" spans="1:39" ht="15" customHeight="1" x14ac:dyDescent="0.35">
      <c r="B6" s="28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21</v>
      </c>
      <c r="P6" s="2" t="s">
        <v>22</v>
      </c>
      <c r="Q6" s="2" t="s">
        <v>23</v>
      </c>
      <c r="R6" s="2" t="s">
        <v>24</v>
      </c>
      <c r="S6" s="2" t="s">
        <v>25</v>
      </c>
      <c r="T6" s="2" t="s">
        <v>26</v>
      </c>
      <c r="U6" s="2" t="s">
        <v>27</v>
      </c>
      <c r="V6" s="2" t="s">
        <v>28</v>
      </c>
      <c r="W6" s="2" t="s">
        <v>29</v>
      </c>
      <c r="X6" s="2" t="s">
        <v>30</v>
      </c>
      <c r="Y6" s="2" t="s">
        <v>31</v>
      </c>
      <c r="Z6" s="2" t="s">
        <v>32</v>
      </c>
      <c r="AA6" s="2" t="s">
        <v>33</v>
      </c>
      <c r="AB6" s="2" t="s">
        <v>34</v>
      </c>
      <c r="AC6" s="2" t="s">
        <v>35</v>
      </c>
      <c r="AD6" s="2" t="s">
        <v>36</v>
      </c>
      <c r="AE6" s="2" t="s">
        <v>37</v>
      </c>
      <c r="AF6" s="2" t="s">
        <v>38</v>
      </c>
      <c r="AG6" s="2" t="s">
        <v>39</v>
      </c>
      <c r="AH6" s="11" t="s">
        <v>40</v>
      </c>
      <c r="AI6" s="12" t="s">
        <v>41</v>
      </c>
    </row>
    <row r="7" spans="1:39" ht="30" customHeight="1" x14ac:dyDescent="0.35">
      <c r="B7" s="41" t="s">
        <v>75</v>
      </c>
      <c r="C7" s="18" t="s">
        <v>61</v>
      </c>
      <c r="D7" s="18" t="s">
        <v>61</v>
      </c>
      <c r="E7" s="18" t="s">
        <v>61</v>
      </c>
      <c r="F7" s="18" t="s">
        <v>61</v>
      </c>
      <c r="G7" s="18" t="s">
        <v>116</v>
      </c>
      <c r="H7" s="18" t="s">
        <v>116</v>
      </c>
      <c r="I7" s="18" t="s">
        <v>61</v>
      </c>
      <c r="J7" s="18" t="s">
        <v>61</v>
      </c>
      <c r="K7" s="18" t="s">
        <v>61</v>
      </c>
      <c r="L7" s="18" t="s">
        <v>61</v>
      </c>
      <c r="M7" s="18" t="s">
        <v>61</v>
      </c>
      <c r="N7" s="18" t="s">
        <v>116</v>
      </c>
      <c r="O7" s="18" t="s">
        <v>116</v>
      </c>
      <c r="P7" s="18" t="s">
        <v>61</v>
      </c>
      <c r="Q7" s="18" t="s">
        <v>61</v>
      </c>
      <c r="R7" s="18" t="s">
        <v>61</v>
      </c>
      <c r="S7" s="18" t="s">
        <v>61</v>
      </c>
      <c r="T7" s="18" t="s">
        <v>61</v>
      </c>
      <c r="U7" s="18" t="s">
        <v>116</v>
      </c>
      <c r="V7" s="18" t="s">
        <v>116</v>
      </c>
      <c r="W7" s="18" t="s">
        <v>61</v>
      </c>
      <c r="X7" s="18" t="s">
        <v>61</v>
      </c>
      <c r="Y7" s="18" t="s">
        <v>61</v>
      </c>
      <c r="Z7" s="18" t="s">
        <v>61</v>
      </c>
      <c r="AA7" s="18" t="s">
        <v>61</v>
      </c>
      <c r="AB7" s="18" t="s">
        <v>116</v>
      </c>
      <c r="AC7" s="18" t="s">
        <v>116</v>
      </c>
      <c r="AD7" s="18" t="s">
        <v>61</v>
      </c>
      <c r="AE7" s="18" t="s">
        <v>61</v>
      </c>
      <c r="AF7" s="18" t="s">
        <v>61</v>
      </c>
      <c r="AG7" s="18" t="s">
        <v>61</v>
      </c>
      <c r="AH7" s="7">
        <f>COUNTA(January!$C7:$AG7)</f>
        <v>31</v>
      </c>
      <c r="AI7" s="18">
        <f t="shared" ref="AI7:AI40" si="0">AH7-(COUNTIF(C7:AG7,"DO"))-(COUNTIF(C7:AG7,"AL"))-(COUNTIF(C7:AG7,"SL"))-(COUNTIF(C7:AG7,"AB"))</f>
        <v>23</v>
      </c>
      <c r="AK7" s="41" t="s">
        <v>75</v>
      </c>
      <c r="AL7" s="20" t="s">
        <v>125</v>
      </c>
      <c r="AM7" s="20"/>
    </row>
    <row r="8" spans="1:39" ht="30" customHeight="1" x14ac:dyDescent="0.35">
      <c r="B8" s="41" t="s">
        <v>77</v>
      </c>
      <c r="C8" s="18" t="s">
        <v>61</v>
      </c>
      <c r="D8" s="18" t="s">
        <v>61</v>
      </c>
      <c r="E8" s="18" t="s">
        <v>61</v>
      </c>
      <c r="F8" s="18" t="s">
        <v>61</v>
      </c>
      <c r="G8" s="18" t="s">
        <v>116</v>
      </c>
      <c r="H8" s="18" t="s">
        <v>116</v>
      </c>
      <c r="I8" s="18" t="s">
        <v>61</v>
      </c>
      <c r="J8" s="18" t="s">
        <v>61</v>
      </c>
      <c r="K8" s="18" t="s">
        <v>61</v>
      </c>
      <c r="L8" s="18" t="s">
        <v>61</v>
      </c>
      <c r="M8" s="18" t="s">
        <v>61</v>
      </c>
      <c r="N8" s="18" t="s">
        <v>116</v>
      </c>
      <c r="O8" s="18" t="s">
        <v>116</v>
      </c>
      <c r="P8" s="18" t="s">
        <v>61</v>
      </c>
      <c r="Q8" s="18" t="s">
        <v>61</v>
      </c>
      <c r="R8" s="18" t="s">
        <v>61</v>
      </c>
      <c r="S8" s="18" t="s">
        <v>61</v>
      </c>
      <c r="T8" s="18" t="s">
        <v>61</v>
      </c>
      <c r="U8" s="18" t="s">
        <v>116</v>
      </c>
      <c r="V8" s="18" t="s">
        <v>116</v>
      </c>
      <c r="W8" s="18" t="s">
        <v>61</v>
      </c>
      <c r="X8" s="18" t="s">
        <v>61</v>
      </c>
      <c r="Y8" s="18" t="s">
        <v>61</v>
      </c>
      <c r="Z8" s="18" t="s">
        <v>61</v>
      </c>
      <c r="AA8" s="18" t="s">
        <v>61</v>
      </c>
      <c r="AB8" s="18" t="s">
        <v>116</v>
      </c>
      <c r="AC8" s="18" t="s">
        <v>116</v>
      </c>
      <c r="AD8" s="18" t="s">
        <v>61</v>
      </c>
      <c r="AE8" s="18" t="s">
        <v>61</v>
      </c>
      <c r="AF8" s="18" t="s">
        <v>61</v>
      </c>
      <c r="AG8" s="18" t="s">
        <v>61</v>
      </c>
      <c r="AH8" s="7">
        <f>COUNTA(January!$C8:$AG8)</f>
        <v>31</v>
      </c>
      <c r="AI8" s="18">
        <f t="shared" si="0"/>
        <v>23</v>
      </c>
      <c r="AK8" s="41" t="s">
        <v>77</v>
      </c>
      <c r="AL8" s="20" t="s">
        <v>125</v>
      </c>
      <c r="AM8" s="20"/>
    </row>
    <row r="9" spans="1:39" ht="30" customHeight="1" x14ac:dyDescent="0.35">
      <c r="B9" s="41" t="s">
        <v>78</v>
      </c>
      <c r="C9" s="18" t="s">
        <v>116</v>
      </c>
      <c r="D9" s="18" t="s">
        <v>61</v>
      </c>
      <c r="E9" s="18" t="s">
        <v>61</v>
      </c>
      <c r="F9" s="18" t="s">
        <v>61</v>
      </c>
      <c r="G9" s="18" t="s">
        <v>61</v>
      </c>
      <c r="H9" s="18" t="s">
        <v>61</v>
      </c>
      <c r="I9" s="18" t="s">
        <v>116</v>
      </c>
      <c r="J9" s="18" t="s">
        <v>116</v>
      </c>
      <c r="K9" s="18" t="s">
        <v>61</v>
      </c>
      <c r="L9" s="18" t="s">
        <v>61</v>
      </c>
      <c r="M9" s="18" t="s">
        <v>61</v>
      </c>
      <c r="N9" s="18" t="s">
        <v>61</v>
      </c>
      <c r="O9" s="18" t="s">
        <v>61</v>
      </c>
      <c r="P9" s="18" t="s">
        <v>116</v>
      </c>
      <c r="Q9" s="18" t="s">
        <v>116</v>
      </c>
      <c r="R9" s="18" t="s">
        <v>61</v>
      </c>
      <c r="S9" s="18" t="s">
        <v>61</v>
      </c>
      <c r="T9" s="18" t="s">
        <v>61</v>
      </c>
      <c r="U9" s="18" t="s">
        <v>61</v>
      </c>
      <c r="V9" s="18" t="s">
        <v>61</v>
      </c>
      <c r="W9" s="18" t="s">
        <v>116</v>
      </c>
      <c r="X9" s="18" t="s">
        <v>116</v>
      </c>
      <c r="Y9" s="18" t="s">
        <v>61</v>
      </c>
      <c r="Z9" s="18" t="s">
        <v>61</v>
      </c>
      <c r="AA9" s="18" t="s">
        <v>61</v>
      </c>
      <c r="AB9" s="18" t="s">
        <v>61</v>
      </c>
      <c r="AC9" s="18" t="s">
        <v>61</v>
      </c>
      <c r="AD9" s="18" t="s">
        <v>116</v>
      </c>
      <c r="AE9" s="18" t="s">
        <v>116</v>
      </c>
      <c r="AF9" s="18" t="s">
        <v>61</v>
      </c>
      <c r="AG9" s="18" t="s">
        <v>61</v>
      </c>
      <c r="AH9" s="7">
        <f>COUNTA(January!$C9:$AG9)</f>
        <v>31</v>
      </c>
      <c r="AI9" s="18">
        <f t="shared" si="0"/>
        <v>22</v>
      </c>
      <c r="AK9" s="41" t="s">
        <v>78</v>
      </c>
      <c r="AL9" s="20" t="s">
        <v>126</v>
      </c>
      <c r="AM9" s="20"/>
    </row>
    <row r="10" spans="1:39" ht="30" customHeight="1" x14ac:dyDescent="0.35">
      <c r="B10" s="41" t="s">
        <v>85</v>
      </c>
      <c r="C10" s="18" t="s">
        <v>116</v>
      </c>
      <c r="D10" s="18" t="s">
        <v>61</v>
      </c>
      <c r="E10" s="18" t="s">
        <v>61</v>
      </c>
      <c r="F10" s="18" t="s">
        <v>61</v>
      </c>
      <c r="G10" s="18" t="s">
        <v>61</v>
      </c>
      <c r="H10" s="18" t="s">
        <v>61</v>
      </c>
      <c r="I10" s="18" t="s">
        <v>116</v>
      </c>
      <c r="J10" s="18" t="s">
        <v>116</v>
      </c>
      <c r="K10" s="18" t="s">
        <v>61</v>
      </c>
      <c r="L10" s="18" t="s">
        <v>61</v>
      </c>
      <c r="M10" s="18" t="s">
        <v>61</v>
      </c>
      <c r="N10" s="18" t="s">
        <v>61</v>
      </c>
      <c r="O10" s="18" t="s">
        <v>61</v>
      </c>
      <c r="P10" s="18" t="s">
        <v>116</v>
      </c>
      <c r="Q10" s="18" t="s">
        <v>116</v>
      </c>
      <c r="R10" s="18" t="s">
        <v>61</v>
      </c>
      <c r="S10" s="18" t="s">
        <v>61</v>
      </c>
      <c r="T10" s="18" t="s">
        <v>61</v>
      </c>
      <c r="U10" s="18" t="s">
        <v>61</v>
      </c>
      <c r="V10" s="18" t="s">
        <v>61</v>
      </c>
      <c r="W10" s="18" t="s">
        <v>116</v>
      </c>
      <c r="X10" s="18" t="s">
        <v>116</v>
      </c>
      <c r="Y10" s="18" t="s">
        <v>61</v>
      </c>
      <c r="Z10" s="18" t="s">
        <v>61</v>
      </c>
      <c r="AA10" s="18" t="s">
        <v>61</v>
      </c>
      <c r="AB10" s="18" t="s">
        <v>61</v>
      </c>
      <c r="AC10" s="18" t="s">
        <v>61</v>
      </c>
      <c r="AD10" s="18" t="s">
        <v>116</v>
      </c>
      <c r="AE10" s="18" t="s">
        <v>116</v>
      </c>
      <c r="AF10" s="18" t="s">
        <v>61</v>
      </c>
      <c r="AG10" s="18" t="s">
        <v>61</v>
      </c>
      <c r="AH10" s="7">
        <f>COUNTA(January!$C10:$AG10)</f>
        <v>31</v>
      </c>
      <c r="AI10" s="18">
        <f t="shared" si="0"/>
        <v>22</v>
      </c>
      <c r="AK10" s="41" t="s">
        <v>85</v>
      </c>
      <c r="AL10" s="20" t="s">
        <v>126</v>
      </c>
      <c r="AM10" s="20"/>
    </row>
    <row r="11" spans="1:39" ht="30" customHeight="1" x14ac:dyDescent="0.35">
      <c r="B11" s="41" t="s">
        <v>79</v>
      </c>
      <c r="C11" s="18" t="s">
        <v>74</v>
      </c>
      <c r="D11" s="18" t="s">
        <v>74</v>
      </c>
      <c r="E11" s="18" t="s">
        <v>74</v>
      </c>
      <c r="F11" s="18" t="s">
        <v>74</v>
      </c>
      <c r="G11" s="18" t="s">
        <v>116</v>
      </c>
      <c r="H11" s="18" t="s">
        <v>116</v>
      </c>
      <c r="I11" s="18" t="s">
        <v>74</v>
      </c>
      <c r="J11" s="18" t="s">
        <v>74</v>
      </c>
      <c r="K11" s="18" t="s">
        <v>74</v>
      </c>
      <c r="L11" s="18" t="s">
        <v>74</v>
      </c>
      <c r="M11" s="18" t="s">
        <v>74</v>
      </c>
      <c r="N11" s="18" t="s">
        <v>116</v>
      </c>
      <c r="O11" s="18" t="s">
        <v>116</v>
      </c>
      <c r="P11" s="18" t="s">
        <v>74</v>
      </c>
      <c r="Q11" s="18" t="s">
        <v>74</v>
      </c>
      <c r="R11" s="18" t="s">
        <v>74</v>
      </c>
      <c r="S11" s="18" t="s">
        <v>74</v>
      </c>
      <c r="T11" s="18" t="s">
        <v>74</v>
      </c>
      <c r="U11" s="18" t="s">
        <v>116</v>
      </c>
      <c r="V11" s="18" t="s">
        <v>116</v>
      </c>
      <c r="W11" s="18" t="s">
        <v>74</v>
      </c>
      <c r="X11" s="18" t="s">
        <v>74</v>
      </c>
      <c r="Y11" s="18" t="s">
        <v>74</v>
      </c>
      <c r="Z11" s="18" t="s">
        <v>74</v>
      </c>
      <c r="AA11" s="18" t="s">
        <v>74</v>
      </c>
      <c r="AB11" s="18" t="s">
        <v>116</v>
      </c>
      <c r="AC11" s="18" t="s">
        <v>116</v>
      </c>
      <c r="AD11" s="18" t="s">
        <v>74</v>
      </c>
      <c r="AE11" s="18" t="s">
        <v>74</v>
      </c>
      <c r="AF11" s="18" t="s">
        <v>74</v>
      </c>
      <c r="AG11" s="18" t="s">
        <v>74</v>
      </c>
      <c r="AH11" s="7">
        <f>COUNTA(January!$C11:$AG11)</f>
        <v>31</v>
      </c>
      <c r="AI11" s="18">
        <f t="shared" si="0"/>
        <v>23</v>
      </c>
      <c r="AK11" s="41" t="s">
        <v>79</v>
      </c>
      <c r="AL11" s="20" t="s">
        <v>125</v>
      </c>
      <c r="AM11" s="20"/>
    </row>
    <row r="12" spans="1:39" ht="30" customHeight="1" x14ac:dyDescent="0.35">
      <c r="B12" s="41" t="s">
        <v>80</v>
      </c>
      <c r="C12" s="18" t="s">
        <v>74</v>
      </c>
      <c r="D12" s="18" t="s">
        <v>74</v>
      </c>
      <c r="E12" s="18" t="s">
        <v>74</v>
      </c>
      <c r="F12" s="18" t="s">
        <v>74</v>
      </c>
      <c r="G12" s="18" t="s">
        <v>116</v>
      </c>
      <c r="H12" s="18" t="s">
        <v>116</v>
      </c>
      <c r="I12" s="18" t="s">
        <v>74</v>
      </c>
      <c r="J12" s="18" t="s">
        <v>74</v>
      </c>
      <c r="K12" s="18" t="s">
        <v>74</v>
      </c>
      <c r="L12" s="18" t="s">
        <v>74</v>
      </c>
      <c r="M12" s="18" t="s">
        <v>74</v>
      </c>
      <c r="N12" s="18" t="s">
        <v>116</v>
      </c>
      <c r="O12" s="18" t="s">
        <v>116</v>
      </c>
      <c r="P12" s="18" t="s">
        <v>74</v>
      </c>
      <c r="Q12" s="18" t="s">
        <v>74</v>
      </c>
      <c r="R12" s="18" t="s">
        <v>74</v>
      </c>
      <c r="S12" s="18" t="s">
        <v>74</v>
      </c>
      <c r="T12" s="18" t="s">
        <v>74</v>
      </c>
      <c r="U12" s="18" t="s">
        <v>116</v>
      </c>
      <c r="V12" s="18" t="s">
        <v>116</v>
      </c>
      <c r="W12" s="18" t="s">
        <v>74</v>
      </c>
      <c r="X12" s="18" t="s">
        <v>74</v>
      </c>
      <c r="Y12" s="18" t="s">
        <v>74</v>
      </c>
      <c r="Z12" s="18" t="s">
        <v>74</v>
      </c>
      <c r="AA12" s="18" t="s">
        <v>74</v>
      </c>
      <c r="AB12" s="18" t="s">
        <v>116</v>
      </c>
      <c r="AC12" s="18" t="s">
        <v>116</v>
      </c>
      <c r="AD12" s="18" t="s">
        <v>74</v>
      </c>
      <c r="AE12" s="18" t="s">
        <v>74</v>
      </c>
      <c r="AF12" s="18" t="s">
        <v>74</v>
      </c>
      <c r="AG12" s="18" t="s">
        <v>74</v>
      </c>
      <c r="AH12" s="7">
        <f>COUNTA(January!$C12:$AG12)</f>
        <v>31</v>
      </c>
      <c r="AI12" s="18">
        <f t="shared" si="0"/>
        <v>23</v>
      </c>
      <c r="AK12" s="41" t="s">
        <v>80</v>
      </c>
      <c r="AL12" s="20" t="s">
        <v>125</v>
      </c>
      <c r="AM12" s="20"/>
    </row>
    <row r="13" spans="1:39" ht="30" customHeight="1" x14ac:dyDescent="0.35">
      <c r="B13" s="41" t="s">
        <v>81</v>
      </c>
      <c r="C13" s="18" t="s">
        <v>116</v>
      </c>
      <c r="D13" s="18" t="s">
        <v>74</v>
      </c>
      <c r="E13" s="18" t="s">
        <v>74</v>
      </c>
      <c r="F13" s="18" t="s">
        <v>74</v>
      </c>
      <c r="G13" s="18" t="s">
        <v>74</v>
      </c>
      <c r="H13" s="18" t="s">
        <v>74</v>
      </c>
      <c r="I13" s="18" t="s">
        <v>116</v>
      </c>
      <c r="J13" s="18" t="s">
        <v>116</v>
      </c>
      <c r="K13" s="18" t="s">
        <v>74</v>
      </c>
      <c r="L13" s="18" t="s">
        <v>74</v>
      </c>
      <c r="M13" s="18" t="s">
        <v>74</v>
      </c>
      <c r="N13" s="18" t="s">
        <v>74</v>
      </c>
      <c r="O13" s="18" t="s">
        <v>74</v>
      </c>
      <c r="P13" s="18" t="s">
        <v>116</v>
      </c>
      <c r="Q13" s="18" t="s">
        <v>116</v>
      </c>
      <c r="R13" s="18" t="s">
        <v>74</v>
      </c>
      <c r="S13" s="18" t="s">
        <v>74</v>
      </c>
      <c r="T13" s="18" t="s">
        <v>74</v>
      </c>
      <c r="U13" s="18" t="s">
        <v>74</v>
      </c>
      <c r="V13" s="18" t="s">
        <v>74</v>
      </c>
      <c r="W13" s="18" t="s">
        <v>116</v>
      </c>
      <c r="X13" s="18" t="s">
        <v>116</v>
      </c>
      <c r="Y13" s="18" t="s">
        <v>74</v>
      </c>
      <c r="Z13" s="18" t="s">
        <v>74</v>
      </c>
      <c r="AA13" s="18" t="s">
        <v>74</v>
      </c>
      <c r="AB13" s="18" t="s">
        <v>74</v>
      </c>
      <c r="AC13" s="18" t="s">
        <v>74</v>
      </c>
      <c r="AD13" s="18" t="s">
        <v>116</v>
      </c>
      <c r="AE13" s="18" t="s">
        <v>116</v>
      </c>
      <c r="AF13" s="18" t="s">
        <v>74</v>
      </c>
      <c r="AG13" s="18" t="s">
        <v>74</v>
      </c>
      <c r="AH13" s="7">
        <f>COUNTA(January!$C13:$AG13)</f>
        <v>31</v>
      </c>
      <c r="AI13" s="18">
        <f t="shared" si="0"/>
        <v>22</v>
      </c>
      <c r="AK13" s="41" t="s">
        <v>81</v>
      </c>
      <c r="AL13" s="20" t="s">
        <v>126</v>
      </c>
      <c r="AM13" s="20"/>
    </row>
    <row r="14" spans="1:39" ht="30" customHeight="1" x14ac:dyDescent="0.35">
      <c r="B14" s="41" t="s">
        <v>89</v>
      </c>
      <c r="C14" s="18" t="s">
        <v>114</v>
      </c>
      <c r="D14" s="18" t="s">
        <v>114</v>
      </c>
      <c r="E14" s="18" t="s">
        <v>114</v>
      </c>
      <c r="F14" s="18" t="s">
        <v>114</v>
      </c>
      <c r="G14" s="18" t="s">
        <v>114</v>
      </c>
      <c r="H14" s="18" t="s">
        <v>116</v>
      </c>
      <c r="I14" s="18" t="s">
        <v>114</v>
      </c>
      <c r="J14" s="18" t="s">
        <v>114</v>
      </c>
      <c r="K14" s="18" t="s">
        <v>114</v>
      </c>
      <c r="L14" s="18" t="s">
        <v>114</v>
      </c>
      <c r="M14" s="18" t="s">
        <v>114</v>
      </c>
      <c r="N14" s="18" t="s">
        <v>114</v>
      </c>
      <c r="O14" s="18" t="s">
        <v>116</v>
      </c>
      <c r="P14" s="18" t="s">
        <v>114</v>
      </c>
      <c r="Q14" s="18" t="s">
        <v>114</v>
      </c>
      <c r="R14" s="18" t="s">
        <v>114</v>
      </c>
      <c r="S14" s="18" t="s">
        <v>114</v>
      </c>
      <c r="T14" s="18" t="s">
        <v>114</v>
      </c>
      <c r="U14" s="18" t="s">
        <v>114</v>
      </c>
      <c r="V14" s="18" t="s">
        <v>116</v>
      </c>
      <c r="W14" s="18" t="s">
        <v>114</v>
      </c>
      <c r="X14" s="18" t="s">
        <v>114</v>
      </c>
      <c r="Y14" s="18" t="s">
        <v>114</v>
      </c>
      <c r="Z14" s="18" t="s">
        <v>114</v>
      </c>
      <c r="AA14" s="18" t="s">
        <v>114</v>
      </c>
      <c r="AB14" s="18" t="s">
        <v>114</v>
      </c>
      <c r="AC14" s="18" t="s">
        <v>116</v>
      </c>
      <c r="AD14" s="18" t="s">
        <v>114</v>
      </c>
      <c r="AE14" s="18" t="s">
        <v>114</v>
      </c>
      <c r="AF14" s="18" t="s">
        <v>114</v>
      </c>
      <c r="AG14" s="18" t="s">
        <v>114</v>
      </c>
      <c r="AH14" s="7">
        <f>COUNTA(January!$C14:$AG14)</f>
        <v>31</v>
      </c>
      <c r="AI14" s="18">
        <f t="shared" si="0"/>
        <v>27</v>
      </c>
      <c r="AK14" s="41" t="s">
        <v>89</v>
      </c>
      <c r="AL14" s="20" t="s">
        <v>127</v>
      </c>
      <c r="AM14" s="20"/>
    </row>
    <row r="15" spans="1:39" ht="30" customHeight="1" x14ac:dyDescent="0.35">
      <c r="B15" s="41" t="s">
        <v>136</v>
      </c>
      <c r="C15" s="18" t="s">
        <v>114</v>
      </c>
      <c r="D15" s="18" t="s">
        <v>114</v>
      </c>
      <c r="E15" s="18" t="s">
        <v>114</v>
      </c>
      <c r="F15" s="18" t="s">
        <v>114</v>
      </c>
      <c r="G15" s="18" t="s">
        <v>114</v>
      </c>
      <c r="H15" s="18" t="s">
        <v>114</v>
      </c>
      <c r="I15" s="18" t="s">
        <v>116</v>
      </c>
      <c r="J15" s="18" t="s">
        <v>114</v>
      </c>
      <c r="K15" s="18" t="s">
        <v>114</v>
      </c>
      <c r="L15" s="18" t="s">
        <v>114</v>
      </c>
      <c r="M15" s="18" t="s">
        <v>114</v>
      </c>
      <c r="N15" s="18" t="s">
        <v>114</v>
      </c>
      <c r="O15" s="18" t="s">
        <v>114</v>
      </c>
      <c r="P15" s="18" t="s">
        <v>116</v>
      </c>
      <c r="Q15" s="18" t="s">
        <v>114</v>
      </c>
      <c r="R15" s="18" t="s">
        <v>114</v>
      </c>
      <c r="S15" s="18" t="s">
        <v>114</v>
      </c>
      <c r="T15" s="18" t="s">
        <v>114</v>
      </c>
      <c r="U15" s="18" t="s">
        <v>114</v>
      </c>
      <c r="V15" s="18" t="s">
        <v>114</v>
      </c>
      <c r="W15" s="18" t="s">
        <v>116</v>
      </c>
      <c r="X15" s="18" t="s">
        <v>114</v>
      </c>
      <c r="Y15" s="18" t="s">
        <v>114</v>
      </c>
      <c r="Z15" s="18" t="s">
        <v>114</v>
      </c>
      <c r="AA15" s="18" t="s">
        <v>114</v>
      </c>
      <c r="AB15" s="18" t="s">
        <v>114</v>
      </c>
      <c r="AC15" s="18" t="s">
        <v>114</v>
      </c>
      <c r="AD15" s="18" t="s">
        <v>116</v>
      </c>
      <c r="AE15" s="18" t="s">
        <v>114</v>
      </c>
      <c r="AF15" s="18" t="s">
        <v>114</v>
      </c>
      <c r="AG15" s="18" t="s">
        <v>114</v>
      </c>
      <c r="AH15" s="7">
        <f>COUNTA(January!$C15:$AG15)</f>
        <v>31</v>
      </c>
      <c r="AI15" s="18">
        <f t="shared" si="0"/>
        <v>27</v>
      </c>
      <c r="AK15" s="41" t="s">
        <v>136</v>
      </c>
      <c r="AL15" s="20" t="s">
        <v>128</v>
      </c>
      <c r="AM15" s="20"/>
    </row>
    <row r="16" spans="1:39" ht="30" customHeight="1" x14ac:dyDescent="0.35">
      <c r="B16" s="41" t="s">
        <v>104</v>
      </c>
      <c r="C16" s="18" t="s">
        <v>114</v>
      </c>
      <c r="D16" s="18" t="s">
        <v>114</v>
      </c>
      <c r="E16" s="18" t="s">
        <v>114</v>
      </c>
      <c r="F16" s="18" t="s">
        <v>114</v>
      </c>
      <c r="G16" s="18" t="s">
        <v>116</v>
      </c>
      <c r="H16" s="18" t="s">
        <v>116</v>
      </c>
      <c r="I16" s="18" t="s">
        <v>114</v>
      </c>
      <c r="J16" s="18" t="s">
        <v>114</v>
      </c>
      <c r="K16" s="18" t="s">
        <v>114</v>
      </c>
      <c r="L16" s="18" t="s">
        <v>114</v>
      </c>
      <c r="M16" s="18" t="s">
        <v>114</v>
      </c>
      <c r="N16" s="18" t="s">
        <v>116</v>
      </c>
      <c r="O16" s="18" t="s">
        <v>116</v>
      </c>
      <c r="P16" s="18" t="s">
        <v>114</v>
      </c>
      <c r="Q16" s="18" t="s">
        <v>114</v>
      </c>
      <c r="R16" s="18" t="s">
        <v>114</v>
      </c>
      <c r="S16" s="18" t="s">
        <v>114</v>
      </c>
      <c r="T16" s="18" t="s">
        <v>114</v>
      </c>
      <c r="U16" s="18" t="s">
        <v>116</v>
      </c>
      <c r="V16" s="18" t="s">
        <v>116</v>
      </c>
      <c r="W16" s="18" t="s">
        <v>114</v>
      </c>
      <c r="X16" s="18" t="s">
        <v>114</v>
      </c>
      <c r="Y16" s="18" t="s">
        <v>114</v>
      </c>
      <c r="Z16" s="18" t="s">
        <v>114</v>
      </c>
      <c r="AA16" s="18" t="s">
        <v>114</v>
      </c>
      <c r="AB16" s="18" t="s">
        <v>116</v>
      </c>
      <c r="AC16" s="18" t="s">
        <v>116</v>
      </c>
      <c r="AD16" s="18" t="s">
        <v>114</v>
      </c>
      <c r="AE16" s="18" t="s">
        <v>114</v>
      </c>
      <c r="AF16" s="18" t="s">
        <v>114</v>
      </c>
      <c r="AG16" s="18" t="s">
        <v>114</v>
      </c>
      <c r="AH16" s="7">
        <f>COUNTA(January!$C16:$AG16)</f>
        <v>31</v>
      </c>
      <c r="AI16" s="18">
        <f t="shared" si="0"/>
        <v>23</v>
      </c>
      <c r="AK16" s="41" t="s">
        <v>104</v>
      </c>
      <c r="AL16" s="20" t="s">
        <v>125</v>
      </c>
      <c r="AM16" s="20"/>
    </row>
    <row r="17" spans="2:39" ht="30" customHeight="1" x14ac:dyDescent="0.35">
      <c r="B17" s="41" t="s">
        <v>82</v>
      </c>
      <c r="C17" s="18" t="s">
        <v>116</v>
      </c>
      <c r="D17" s="18" t="s">
        <v>114</v>
      </c>
      <c r="E17" s="18" t="s">
        <v>114</v>
      </c>
      <c r="F17" s="18" t="s">
        <v>114</v>
      </c>
      <c r="G17" s="18" t="s">
        <v>114</v>
      </c>
      <c r="H17" s="18" t="s">
        <v>114</v>
      </c>
      <c r="I17" s="18" t="s">
        <v>116</v>
      </c>
      <c r="J17" s="18" t="s">
        <v>116</v>
      </c>
      <c r="K17" s="18" t="s">
        <v>114</v>
      </c>
      <c r="L17" s="18" t="s">
        <v>114</v>
      </c>
      <c r="M17" s="18" t="s">
        <v>114</v>
      </c>
      <c r="N17" s="18" t="s">
        <v>114</v>
      </c>
      <c r="O17" s="18" t="s">
        <v>114</v>
      </c>
      <c r="P17" s="18" t="s">
        <v>116</v>
      </c>
      <c r="Q17" s="18" t="s">
        <v>116</v>
      </c>
      <c r="R17" s="18" t="s">
        <v>114</v>
      </c>
      <c r="S17" s="18" t="s">
        <v>114</v>
      </c>
      <c r="T17" s="18" t="s">
        <v>114</v>
      </c>
      <c r="U17" s="18" t="s">
        <v>114</v>
      </c>
      <c r="V17" s="18" t="s">
        <v>114</v>
      </c>
      <c r="W17" s="18" t="s">
        <v>116</v>
      </c>
      <c r="X17" s="18" t="s">
        <v>116</v>
      </c>
      <c r="Y17" s="18" t="s">
        <v>114</v>
      </c>
      <c r="Z17" s="18" t="s">
        <v>114</v>
      </c>
      <c r="AA17" s="18" t="s">
        <v>114</v>
      </c>
      <c r="AB17" s="18" t="s">
        <v>114</v>
      </c>
      <c r="AC17" s="18" t="s">
        <v>114</v>
      </c>
      <c r="AD17" s="18" t="s">
        <v>116</v>
      </c>
      <c r="AE17" s="18" t="s">
        <v>116</v>
      </c>
      <c r="AF17" s="18" t="s">
        <v>114</v>
      </c>
      <c r="AG17" s="18" t="s">
        <v>114</v>
      </c>
      <c r="AH17" s="7">
        <f>COUNTA(January!$C17:$AG17)</f>
        <v>31</v>
      </c>
      <c r="AI17" s="18">
        <f t="shared" si="0"/>
        <v>22</v>
      </c>
      <c r="AK17" s="41" t="s">
        <v>82</v>
      </c>
      <c r="AL17" s="20" t="s">
        <v>126</v>
      </c>
      <c r="AM17" s="20"/>
    </row>
    <row r="18" spans="2:39" ht="30" customHeight="1" x14ac:dyDescent="0.35">
      <c r="B18" s="41" t="s">
        <v>83</v>
      </c>
      <c r="C18" s="18" t="s">
        <v>114</v>
      </c>
      <c r="D18" s="18" t="s">
        <v>114</v>
      </c>
      <c r="E18" s="18" t="s">
        <v>114</v>
      </c>
      <c r="F18" s="18" t="s">
        <v>114</v>
      </c>
      <c r="G18" s="18" t="s">
        <v>116</v>
      </c>
      <c r="H18" s="18" t="s">
        <v>116</v>
      </c>
      <c r="I18" s="18" t="s">
        <v>114</v>
      </c>
      <c r="J18" s="18" t="s">
        <v>114</v>
      </c>
      <c r="K18" s="18" t="s">
        <v>114</v>
      </c>
      <c r="L18" s="18" t="s">
        <v>114</v>
      </c>
      <c r="M18" s="18" t="s">
        <v>114</v>
      </c>
      <c r="N18" s="18" t="s">
        <v>116</v>
      </c>
      <c r="O18" s="18" t="s">
        <v>116</v>
      </c>
      <c r="P18" s="18" t="s">
        <v>114</v>
      </c>
      <c r="Q18" s="18" t="s">
        <v>114</v>
      </c>
      <c r="R18" s="18" t="s">
        <v>114</v>
      </c>
      <c r="S18" s="18" t="s">
        <v>114</v>
      </c>
      <c r="T18" s="18" t="s">
        <v>114</v>
      </c>
      <c r="U18" s="18" t="s">
        <v>116</v>
      </c>
      <c r="V18" s="18" t="s">
        <v>116</v>
      </c>
      <c r="W18" s="18" t="s">
        <v>114</v>
      </c>
      <c r="X18" s="18" t="s">
        <v>114</v>
      </c>
      <c r="Y18" s="18" t="s">
        <v>114</v>
      </c>
      <c r="Z18" s="18" t="s">
        <v>114</v>
      </c>
      <c r="AA18" s="18" t="s">
        <v>114</v>
      </c>
      <c r="AB18" s="18" t="s">
        <v>116</v>
      </c>
      <c r="AC18" s="18" t="s">
        <v>116</v>
      </c>
      <c r="AD18" s="18" t="s">
        <v>114</v>
      </c>
      <c r="AE18" s="18" t="s">
        <v>114</v>
      </c>
      <c r="AF18" s="18" t="s">
        <v>114</v>
      </c>
      <c r="AG18" s="18" t="s">
        <v>114</v>
      </c>
      <c r="AH18" s="7">
        <f>COUNTA(January!$C18:$AG18)</f>
        <v>31</v>
      </c>
      <c r="AI18" s="18">
        <f t="shared" si="0"/>
        <v>23</v>
      </c>
      <c r="AK18" s="41" t="s">
        <v>83</v>
      </c>
      <c r="AL18" s="20" t="s">
        <v>125</v>
      </c>
      <c r="AM18" s="20"/>
    </row>
    <row r="19" spans="2:39" ht="30" customHeight="1" x14ac:dyDescent="0.35">
      <c r="B19" s="41" t="s">
        <v>84</v>
      </c>
      <c r="C19" s="18" t="s">
        <v>116</v>
      </c>
      <c r="D19" s="18" t="s">
        <v>114</v>
      </c>
      <c r="E19" s="18" t="s">
        <v>114</v>
      </c>
      <c r="F19" s="18" t="s">
        <v>114</v>
      </c>
      <c r="G19" s="18" t="s">
        <v>114</v>
      </c>
      <c r="H19" s="18" t="s">
        <v>114</v>
      </c>
      <c r="I19" s="18" t="s">
        <v>116</v>
      </c>
      <c r="J19" s="18" t="s">
        <v>116</v>
      </c>
      <c r="K19" s="18" t="s">
        <v>114</v>
      </c>
      <c r="L19" s="18" t="s">
        <v>114</v>
      </c>
      <c r="M19" s="18" t="s">
        <v>114</v>
      </c>
      <c r="N19" s="18" t="s">
        <v>114</v>
      </c>
      <c r="O19" s="18" t="s">
        <v>114</v>
      </c>
      <c r="P19" s="18" t="s">
        <v>116</v>
      </c>
      <c r="Q19" s="18" t="s">
        <v>116</v>
      </c>
      <c r="R19" s="18" t="s">
        <v>114</v>
      </c>
      <c r="S19" s="18" t="s">
        <v>114</v>
      </c>
      <c r="T19" s="18" t="s">
        <v>114</v>
      </c>
      <c r="U19" s="18" t="s">
        <v>114</v>
      </c>
      <c r="V19" s="18" t="s">
        <v>114</v>
      </c>
      <c r="W19" s="18" t="s">
        <v>116</v>
      </c>
      <c r="X19" s="18" t="s">
        <v>116</v>
      </c>
      <c r="Y19" s="18" t="s">
        <v>114</v>
      </c>
      <c r="Z19" s="18" t="s">
        <v>114</v>
      </c>
      <c r="AA19" s="18" t="s">
        <v>114</v>
      </c>
      <c r="AB19" s="18" t="s">
        <v>114</v>
      </c>
      <c r="AC19" s="18" t="s">
        <v>114</v>
      </c>
      <c r="AD19" s="18" t="s">
        <v>116</v>
      </c>
      <c r="AE19" s="18" t="s">
        <v>116</v>
      </c>
      <c r="AF19" s="18" t="s">
        <v>114</v>
      </c>
      <c r="AG19" s="18" t="s">
        <v>114</v>
      </c>
      <c r="AH19" s="7">
        <f>COUNTA(January!$C19:$AG19)</f>
        <v>31</v>
      </c>
      <c r="AI19" s="18">
        <f t="shared" si="0"/>
        <v>22</v>
      </c>
      <c r="AK19" s="41" t="s">
        <v>84</v>
      </c>
      <c r="AL19" s="20" t="s">
        <v>126</v>
      </c>
      <c r="AM19" s="20"/>
    </row>
    <row r="20" spans="2:39" ht="30" customHeight="1" x14ac:dyDescent="0.35">
      <c r="B20" s="41" t="s">
        <v>76</v>
      </c>
      <c r="C20" s="18" t="s">
        <v>114</v>
      </c>
      <c r="D20" s="18" t="s">
        <v>114</v>
      </c>
      <c r="E20" s="18" t="s">
        <v>114</v>
      </c>
      <c r="F20" s="18" t="s">
        <v>114</v>
      </c>
      <c r="G20" s="18" t="s">
        <v>116</v>
      </c>
      <c r="H20" s="18" t="s">
        <v>116</v>
      </c>
      <c r="I20" s="18" t="s">
        <v>114</v>
      </c>
      <c r="J20" s="18" t="s">
        <v>114</v>
      </c>
      <c r="K20" s="18" t="s">
        <v>114</v>
      </c>
      <c r="L20" s="18" t="s">
        <v>114</v>
      </c>
      <c r="M20" s="18" t="s">
        <v>114</v>
      </c>
      <c r="N20" s="18" t="s">
        <v>116</v>
      </c>
      <c r="O20" s="18" t="s">
        <v>116</v>
      </c>
      <c r="P20" s="18" t="s">
        <v>114</v>
      </c>
      <c r="Q20" s="18" t="s">
        <v>114</v>
      </c>
      <c r="R20" s="18" t="s">
        <v>114</v>
      </c>
      <c r="S20" s="18" t="s">
        <v>114</v>
      </c>
      <c r="T20" s="18" t="s">
        <v>114</v>
      </c>
      <c r="U20" s="18" t="s">
        <v>116</v>
      </c>
      <c r="V20" s="18" t="s">
        <v>116</v>
      </c>
      <c r="W20" s="18" t="s">
        <v>114</v>
      </c>
      <c r="X20" s="18" t="s">
        <v>114</v>
      </c>
      <c r="Y20" s="18" t="s">
        <v>114</v>
      </c>
      <c r="Z20" s="18" t="s">
        <v>114</v>
      </c>
      <c r="AA20" s="18" t="s">
        <v>114</v>
      </c>
      <c r="AB20" s="18" t="s">
        <v>116</v>
      </c>
      <c r="AC20" s="18" t="s">
        <v>116</v>
      </c>
      <c r="AD20" s="18" t="s">
        <v>114</v>
      </c>
      <c r="AE20" s="18" t="s">
        <v>114</v>
      </c>
      <c r="AF20" s="18" t="s">
        <v>114</v>
      </c>
      <c r="AG20" s="18" t="s">
        <v>114</v>
      </c>
      <c r="AH20" s="7">
        <f>COUNTA(January!$C20:$AG20)</f>
        <v>31</v>
      </c>
      <c r="AI20" s="18">
        <f t="shared" si="0"/>
        <v>23</v>
      </c>
      <c r="AK20" s="41" t="s">
        <v>76</v>
      </c>
      <c r="AL20" s="20" t="s">
        <v>125</v>
      </c>
      <c r="AM20" s="20"/>
    </row>
    <row r="21" spans="2:39" ht="30" customHeight="1" x14ac:dyDescent="0.35">
      <c r="B21" s="41" t="s">
        <v>93</v>
      </c>
      <c r="C21" s="18" t="s">
        <v>74</v>
      </c>
      <c r="D21" s="18" t="s">
        <v>2</v>
      </c>
      <c r="E21" s="18" t="s">
        <v>116</v>
      </c>
      <c r="F21" s="18" t="s">
        <v>2</v>
      </c>
      <c r="G21" s="18" t="s">
        <v>114</v>
      </c>
      <c r="H21" s="18" t="s">
        <v>114</v>
      </c>
      <c r="I21" s="18" t="s">
        <v>74</v>
      </c>
      <c r="J21" s="18" t="s">
        <v>74</v>
      </c>
      <c r="K21" s="18" t="s">
        <v>2</v>
      </c>
      <c r="L21" s="18" t="s">
        <v>116</v>
      </c>
      <c r="M21" s="18" t="s">
        <v>116</v>
      </c>
      <c r="N21" s="18" t="s">
        <v>114</v>
      </c>
      <c r="O21" s="18" t="s">
        <v>114</v>
      </c>
      <c r="P21" s="18" t="s">
        <v>74</v>
      </c>
      <c r="Q21" s="18" t="s">
        <v>74</v>
      </c>
      <c r="R21" s="18" t="s">
        <v>2</v>
      </c>
      <c r="S21" s="18" t="s">
        <v>116</v>
      </c>
      <c r="T21" s="18" t="s">
        <v>116</v>
      </c>
      <c r="U21" s="18" t="s">
        <v>114</v>
      </c>
      <c r="V21" s="18" t="s">
        <v>114</v>
      </c>
      <c r="W21" s="18" t="s">
        <v>74</v>
      </c>
      <c r="X21" s="18" t="s">
        <v>74</v>
      </c>
      <c r="Y21" s="18" t="s">
        <v>2</v>
      </c>
      <c r="Z21" s="18" t="s">
        <v>116</v>
      </c>
      <c r="AA21" s="18" t="s">
        <v>116</v>
      </c>
      <c r="AB21" s="18" t="s">
        <v>114</v>
      </c>
      <c r="AC21" s="18" t="s">
        <v>114</v>
      </c>
      <c r="AD21" s="18" t="s">
        <v>74</v>
      </c>
      <c r="AE21" s="18" t="s">
        <v>74</v>
      </c>
      <c r="AF21" s="18" t="s">
        <v>2</v>
      </c>
      <c r="AG21" s="18" t="s">
        <v>116</v>
      </c>
      <c r="AH21" s="7">
        <f>COUNTA(January!$C21:$AG21)</f>
        <v>31</v>
      </c>
      <c r="AI21" s="18">
        <f t="shared" si="0"/>
        <v>23</v>
      </c>
      <c r="AK21" s="41" t="s">
        <v>93</v>
      </c>
      <c r="AL21" s="20" t="s">
        <v>129</v>
      </c>
      <c r="AM21" s="20"/>
    </row>
    <row r="22" spans="2:39" ht="30" customHeight="1" x14ac:dyDescent="0.35">
      <c r="B22" s="41" t="s">
        <v>94</v>
      </c>
      <c r="C22" s="18" t="s">
        <v>74</v>
      </c>
      <c r="D22" s="18" t="s">
        <v>116</v>
      </c>
      <c r="E22" s="18" t="s">
        <v>116</v>
      </c>
      <c r="F22" s="18" t="s">
        <v>2</v>
      </c>
      <c r="G22" s="18" t="s">
        <v>74</v>
      </c>
      <c r="H22" s="18" t="s">
        <v>114</v>
      </c>
      <c r="I22" s="18" t="s">
        <v>114</v>
      </c>
      <c r="J22" s="18" t="s">
        <v>74</v>
      </c>
      <c r="K22" s="18" t="s">
        <v>116</v>
      </c>
      <c r="L22" s="18" t="s">
        <v>116</v>
      </c>
      <c r="M22" s="18" t="s">
        <v>2</v>
      </c>
      <c r="N22" s="18" t="s">
        <v>74</v>
      </c>
      <c r="O22" s="18" t="s">
        <v>114</v>
      </c>
      <c r="P22" s="18" t="s">
        <v>114</v>
      </c>
      <c r="Q22" s="18" t="s">
        <v>74</v>
      </c>
      <c r="R22" s="18" t="s">
        <v>116</v>
      </c>
      <c r="S22" s="18" t="s">
        <v>116</v>
      </c>
      <c r="T22" s="18" t="s">
        <v>2</v>
      </c>
      <c r="U22" s="18" t="s">
        <v>74</v>
      </c>
      <c r="V22" s="18" t="s">
        <v>114</v>
      </c>
      <c r="W22" s="18" t="s">
        <v>114</v>
      </c>
      <c r="X22" s="18" t="s">
        <v>74</v>
      </c>
      <c r="Y22" s="18" t="s">
        <v>116</v>
      </c>
      <c r="Z22" s="18" t="s">
        <v>116</v>
      </c>
      <c r="AA22" s="18" t="s">
        <v>2</v>
      </c>
      <c r="AB22" s="18" t="s">
        <v>74</v>
      </c>
      <c r="AC22" s="18" t="s">
        <v>114</v>
      </c>
      <c r="AD22" s="18" t="s">
        <v>114</v>
      </c>
      <c r="AE22" s="18" t="s">
        <v>74</v>
      </c>
      <c r="AF22" s="18" t="s">
        <v>116</v>
      </c>
      <c r="AG22" s="18" t="s">
        <v>116</v>
      </c>
      <c r="AH22" s="7">
        <f>COUNTA(January!$C22:$AG22)</f>
        <v>31</v>
      </c>
      <c r="AI22" s="18">
        <f t="shared" si="0"/>
        <v>21</v>
      </c>
      <c r="AK22" s="41" t="s">
        <v>94</v>
      </c>
      <c r="AL22" s="20" t="s">
        <v>130</v>
      </c>
      <c r="AM22" s="20"/>
    </row>
    <row r="23" spans="2:39" ht="30" customHeight="1" x14ac:dyDescent="0.35">
      <c r="B23" s="41" t="s">
        <v>102</v>
      </c>
      <c r="C23" s="18" t="s">
        <v>116</v>
      </c>
      <c r="D23" s="18" t="s">
        <v>2</v>
      </c>
      <c r="E23" s="18" t="s">
        <v>2</v>
      </c>
      <c r="F23" s="18" t="s">
        <v>2</v>
      </c>
      <c r="G23" s="18" t="s">
        <v>114</v>
      </c>
      <c r="H23" s="18" t="s">
        <v>114</v>
      </c>
      <c r="I23" s="18" t="s">
        <v>116</v>
      </c>
      <c r="J23" s="18" t="s">
        <v>116</v>
      </c>
      <c r="K23" s="18" t="s">
        <v>2</v>
      </c>
      <c r="L23" s="18" t="s">
        <v>2</v>
      </c>
      <c r="M23" s="18" t="s">
        <v>2</v>
      </c>
      <c r="N23" s="18" t="s">
        <v>114</v>
      </c>
      <c r="O23" s="18" t="s">
        <v>114</v>
      </c>
      <c r="P23" s="18" t="s">
        <v>116</v>
      </c>
      <c r="Q23" s="18" t="s">
        <v>116</v>
      </c>
      <c r="R23" s="18" t="s">
        <v>2</v>
      </c>
      <c r="S23" s="18" t="s">
        <v>2</v>
      </c>
      <c r="T23" s="18" t="s">
        <v>2</v>
      </c>
      <c r="U23" s="18" t="s">
        <v>114</v>
      </c>
      <c r="V23" s="18" t="s">
        <v>114</v>
      </c>
      <c r="W23" s="18" t="s">
        <v>116</v>
      </c>
      <c r="X23" s="18" t="s">
        <v>116</v>
      </c>
      <c r="Y23" s="18" t="s">
        <v>2</v>
      </c>
      <c r="Z23" s="18" t="s">
        <v>2</v>
      </c>
      <c r="AA23" s="18" t="s">
        <v>2</v>
      </c>
      <c r="AB23" s="18" t="s">
        <v>114</v>
      </c>
      <c r="AC23" s="18" t="s">
        <v>114</v>
      </c>
      <c r="AD23" s="18" t="s">
        <v>116</v>
      </c>
      <c r="AE23" s="18" t="s">
        <v>116</v>
      </c>
      <c r="AF23" s="18" t="s">
        <v>2</v>
      </c>
      <c r="AG23" s="18" t="s">
        <v>2</v>
      </c>
      <c r="AH23" s="7">
        <f>COUNTA(January!$C23:$AG23)</f>
        <v>31</v>
      </c>
      <c r="AI23" s="18">
        <f t="shared" si="0"/>
        <v>22</v>
      </c>
      <c r="AK23" s="41" t="s">
        <v>102</v>
      </c>
      <c r="AL23" s="20" t="s">
        <v>126</v>
      </c>
      <c r="AM23" s="20"/>
    </row>
    <row r="24" spans="2:39" ht="30" customHeight="1" x14ac:dyDescent="0.35">
      <c r="B24" s="41" t="s">
        <v>92</v>
      </c>
      <c r="C24" s="18" t="s">
        <v>114</v>
      </c>
      <c r="D24" s="18" t="s">
        <v>2</v>
      </c>
      <c r="E24" s="18" t="s">
        <v>116</v>
      </c>
      <c r="F24" s="18" t="s">
        <v>116</v>
      </c>
      <c r="G24" s="18" t="s">
        <v>114</v>
      </c>
      <c r="H24" s="18" t="s">
        <v>74</v>
      </c>
      <c r="I24" s="18" t="s">
        <v>74</v>
      </c>
      <c r="J24" s="18" t="s">
        <v>114</v>
      </c>
      <c r="K24" s="18" t="s">
        <v>2</v>
      </c>
      <c r="L24" s="18" t="s">
        <v>116</v>
      </c>
      <c r="M24" s="18" t="s">
        <v>116</v>
      </c>
      <c r="N24" s="18" t="s">
        <v>114</v>
      </c>
      <c r="O24" s="18" t="s">
        <v>74</v>
      </c>
      <c r="P24" s="18" t="s">
        <v>74</v>
      </c>
      <c r="Q24" s="18" t="s">
        <v>114</v>
      </c>
      <c r="R24" s="18" t="s">
        <v>2</v>
      </c>
      <c r="S24" s="18" t="s">
        <v>116</v>
      </c>
      <c r="T24" s="18" t="s">
        <v>116</v>
      </c>
      <c r="U24" s="18" t="s">
        <v>114</v>
      </c>
      <c r="V24" s="18" t="s">
        <v>74</v>
      </c>
      <c r="W24" s="18" t="s">
        <v>74</v>
      </c>
      <c r="X24" s="18" t="s">
        <v>114</v>
      </c>
      <c r="Y24" s="18" t="s">
        <v>2</v>
      </c>
      <c r="Z24" s="18" t="s">
        <v>116</v>
      </c>
      <c r="AA24" s="18" t="s">
        <v>116</v>
      </c>
      <c r="AB24" s="18" t="s">
        <v>114</v>
      </c>
      <c r="AC24" s="18" t="s">
        <v>74</v>
      </c>
      <c r="AD24" s="18" t="s">
        <v>74</v>
      </c>
      <c r="AE24" s="18" t="s">
        <v>114</v>
      </c>
      <c r="AF24" s="18" t="s">
        <v>2</v>
      </c>
      <c r="AG24" s="18" t="s">
        <v>116</v>
      </c>
      <c r="AH24" s="7">
        <f>COUNTA(January!$C24:$AG24)</f>
        <v>31</v>
      </c>
      <c r="AI24" s="18">
        <f t="shared" si="0"/>
        <v>22</v>
      </c>
      <c r="AK24" s="41" t="s">
        <v>92</v>
      </c>
      <c r="AL24" s="20" t="s">
        <v>129</v>
      </c>
      <c r="AM24" s="20"/>
    </row>
    <row r="25" spans="2:39" ht="30" customHeight="1" x14ac:dyDescent="0.35">
      <c r="B25" s="41" t="s">
        <v>103</v>
      </c>
      <c r="C25" s="18" t="s">
        <v>114</v>
      </c>
      <c r="D25" s="18" t="s">
        <v>2</v>
      </c>
      <c r="E25" s="18" t="s">
        <v>116</v>
      </c>
      <c r="F25" s="18" t="s">
        <v>116</v>
      </c>
      <c r="G25" s="18" t="s">
        <v>74</v>
      </c>
      <c r="H25" s="18" t="s">
        <v>74</v>
      </c>
      <c r="I25" s="18" t="s">
        <v>114</v>
      </c>
      <c r="J25" s="18" t="s">
        <v>114</v>
      </c>
      <c r="K25" s="18" t="s">
        <v>2</v>
      </c>
      <c r="L25" s="18" t="s">
        <v>116</v>
      </c>
      <c r="M25" s="18" t="s">
        <v>116</v>
      </c>
      <c r="N25" s="18" t="s">
        <v>74</v>
      </c>
      <c r="O25" s="18" t="s">
        <v>74</v>
      </c>
      <c r="P25" s="18" t="s">
        <v>114</v>
      </c>
      <c r="Q25" s="18" t="s">
        <v>114</v>
      </c>
      <c r="R25" s="18" t="s">
        <v>2</v>
      </c>
      <c r="S25" s="18" t="s">
        <v>116</v>
      </c>
      <c r="T25" s="18" t="s">
        <v>116</v>
      </c>
      <c r="U25" s="18" t="s">
        <v>74</v>
      </c>
      <c r="V25" s="18" t="s">
        <v>74</v>
      </c>
      <c r="W25" s="18" t="s">
        <v>114</v>
      </c>
      <c r="X25" s="18" t="s">
        <v>114</v>
      </c>
      <c r="Y25" s="18" t="s">
        <v>2</v>
      </c>
      <c r="Z25" s="18" t="s">
        <v>116</v>
      </c>
      <c r="AA25" s="18" t="s">
        <v>116</v>
      </c>
      <c r="AB25" s="18" t="s">
        <v>74</v>
      </c>
      <c r="AC25" s="18" t="s">
        <v>74</v>
      </c>
      <c r="AD25" s="18" t="s">
        <v>114</v>
      </c>
      <c r="AE25" s="18" t="s">
        <v>114</v>
      </c>
      <c r="AF25" s="18" t="s">
        <v>2</v>
      </c>
      <c r="AG25" s="18" t="s">
        <v>116</v>
      </c>
      <c r="AH25" s="7">
        <f>COUNTA(January!$C25:$AG25)</f>
        <v>31</v>
      </c>
      <c r="AI25" s="18">
        <f t="shared" si="0"/>
        <v>22</v>
      </c>
      <c r="AK25" s="41" t="s">
        <v>103</v>
      </c>
      <c r="AL25" s="20" t="s">
        <v>129</v>
      </c>
      <c r="AM25" s="20"/>
    </row>
    <row r="26" spans="2:39" ht="30" customHeight="1" x14ac:dyDescent="0.35">
      <c r="B26" s="41" t="s">
        <v>96</v>
      </c>
      <c r="C26" s="18" t="s">
        <v>2</v>
      </c>
      <c r="D26" s="18" t="s">
        <v>2</v>
      </c>
      <c r="E26" s="18" t="s">
        <v>2</v>
      </c>
      <c r="F26" s="18" t="s">
        <v>2</v>
      </c>
      <c r="G26" s="18" t="s">
        <v>2</v>
      </c>
      <c r="H26" s="18" t="s">
        <v>2</v>
      </c>
      <c r="I26" s="18" t="s">
        <v>2</v>
      </c>
      <c r="J26" s="18" t="s">
        <v>2</v>
      </c>
      <c r="K26" s="18" t="s">
        <v>2</v>
      </c>
      <c r="L26" s="18" t="s">
        <v>2</v>
      </c>
      <c r="M26" s="18" t="s">
        <v>2</v>
      </c>
      <c r="N26" s="18" t="s">
        <v>2</v>
      </c>
      <c r="O26" s="18" t="s">
        <v>2</v>
      </c>
      <c r="P26" s="18" t="s">
        <v>2</v>
      </c>
      <c r="Q26" s="18" t="s">
        <v>2</v>
      </c>
      <c r="R26" s="18" t="s">
        <v>2</v>
      </c>
      <c r="S26" s="18" t="s">
        <v>2</v>
      </c>
      <c r="T26" s="18" t="s">
        <v>2</v>
      </c>
      <c r="U26" s="18" t="s">
        <v>2</v>
      </c>
      <c r="V26" s="18" t="s">
        <v>2</v>
      </c>
      <c r="W26" s="18" t="s">
        <v>2</v>
      </c>
      <c r="X26" s="18" t="s">
        <v>2</v>
      </c>
      <c r="Y26" s="18" t="s">
        <v>2</v>
      </c>
      <c r="Z26" s="18" t="s">
        <v>2</v>
      </c>
      <c r="AA26" s="18" t="s">
        <v>2</v>
      </c>
      <c r="AB26" s="18" t="s">
        <v>2</v>
      </c>
      <c r="AC26" s="18" t="s">
        <v>2</v>
      </c>
      <c r="AD26" s="18" t="s">
        <v>2</v>
      </c>
      <c r="AE26" s="18" t="s">
        <v>2</v>
      </c>
      <c r="AF26" s="18" t="s">
        <v>2</v>
      </c>
      <c r="AG26" s="18" t="s">
        <v>2</v>
      </c>
      <c r="AH26" s="7">
        <f>COUNTA(January!$C26:$AG26)</f>
        <v>31</v>
      </c>
      <c r="AI26" s="18">
        <f t="shared" si="0"/>
        <v>31</v>
      </c>
      <c r="AK26" s="41" t="s">
        <v>96</v>
      </c>
      <c r="AL26" s="20"/>
      <c r="AM26" s="20"/>
    </row>
    <row r="27" spans="2:39" ht="30" customHeight="1" x14ac:dyDescent="0.35">
      <c r="B27" s="41" t="s">
        <v>100</v>
      </c>
      <c r="C27" s="18" t="s">
        <v>2</v>
      </c>
      <c r="D27" s="18" t="s">
        <v>2</v>
      </c>
      <c r="E27" s="18" t="s">
        <v>2</v>
      </c>
      <c r="F27" s="18" t="s">
        <v>2</v>
      </c>
      <c r="G27" s="18" t="s">
        <v>2</v>
      </c>
      <c r="H27" s="18" t="s">
        <v>2</v>
      </c>
      <c r="I27" s="18" t="s">
        <v>2</v>
      </c>
      <c r="J27" s="18" t="s">
        <v>2</v>
      </c>
      <c r="K27" s="18" t="s">
        <v>2</v>
      </c>
      <c r="L27" s="18" t="s">
        <v>2</v>
      </c>
      <c r="M27" s="18" t="s">
        <v>2</v>
      </c>
      <c r="N27" s="18" t="s">
        <v>2</v>
      </c>
      <c r="O27" s="18" t="s">
        <v>2</v>
      </c>
      <c r="P27" s="18" t="s">
        <v>2</v>
      </c>
      <c r="Q27" s="18" t="s">
        <v>2</v>
      </c>
      <c r="R27" s="18" t="s">
        <v>2</v>
      </c>
      <c r="S27" s="18" t="s">
        <v>2</v>
      </c>
      <c r="T27" s="18" t="s">
        <v>2</v>
      </c>
      <c r="U27" s="18" t="s">
        <v>2</v>
      </c>
      <c r="V27" s="18" t="s">
        <v>2</v>
      </c>
      <c r="W27" s="18" t="s">
        <v>2</v>
      </c>
      <c r="X27" s="18" t="s">
        <v>2</v>
      </c>
      <c r="Y27" s="18" t="s">
        <v>2</v>
      </c>
      <c r="Z27" s="18" t="s">
        <v>2</v>
      </c>
      <c r="AA27" s="18" t="s">
        <v>2</v>
      </c>
      <c r="AB27" s="18" t="s">
        <v>2</v>
      </c>
      <c r="AC27" s="18" t="s">
        <v>2</v>
      </c>
      <c r="AD27" s="18" t="s">
        <v>2</v>
      </c>
      <c r="AE27" s="18" t="s">
        <v>2</v>
      </c>
      <c r="AF27" s="18" t="s">
        <v>2</v>
      </c>
      <c r="AG27" s="18" t="s">
        <v>2</v>
      </c>
      <c r="AH27" s="7">
        <f>COUNTA(January!$C27:$AG27)</f>
        <v>31</v>
      </c>
      <c r="AI27" s="18">
        <f t="shared" si="0"/>
        <v>31</v>
      </c>
      <c r="AK27" s="41" t="s">
        <v>100</v>
      </c>
      <c r="AL27" s="20"/>
      <c r="AM27" s="20"/>
    </row>
    <row r="28" spans="2:39" ht="30" customHeight="1" x14ac:dyDescent="0.35">
      <c r="B28" s="41" t="s">
        <v>101</v>
      </c>
      <c r="C28" s="18" t="s">
        <v>2</v>
      </c>
      <c r="D28" s="18" t="s">
        <v>2</v>
      </c>
      <c r="E28" s="18" t="s">
        <v>2</v>
      </c>
      <c r="F28" s="18" t="s">
        <v>2</v>
      </c>
      <c r="G28" s="18" t="s">
        <v>2</v>
      </c>
      <c r="H28" s="18" t="s">
        <v>2</v>
      </c>
      <c r="I28" s="18" t="s">
        <v>2</v>
      </c>
      <c r="J28" s="18" t="s">
        <v>2</v>
      </c>
      <c r="K28" s="18" t="s">
        <v>2</v>
      </c>
      <c r="L28" s="18" t="s">
        <v>2</v>
      </c>
      <c r="M28" s="18" t="s">
        <v>2</v>
      </c>
      <c r="N28" s="18" t="s">
        <v>2</v>
      </c>
      <c r="O28" s="18" t="s">
        <v>2</v>
      </c>
      <c r="P28" s="18" t="s">
        <v>2</v>
      </c>
      <c r="Q28" s="18" t="s">
        <v>2</v>
      </c>
      <c r="R28" s="18" t="s">
        <v>2</v>
      </c>
      <c r="S28" s="18" t="s">
        <v>2</v>
      </c>
      <c r="T28" s="18" t="s">
        <v>2</v>
      </c>
      <c r="U28" s="18" t="s">
        <v>2</v>
      </c>
      <c r="V28" s="18" t="s">
        <v>2</v>
      </c>
      <c r="W28" s="18" t="s">
        <v>2</v>
      </c>
      <c r="X28" s="18" t="s">
        <v>2</v>
      </c>
      <c r="Y28" s="18" t="s">
        <v>2</v>
      </c>
      <c r="Z28" s="18" t="s">
        <v>2</v>
      </c>
      <c r="AA28" s="18" t="s">
        <v>2</v>
      </c>
      <c r="AB28" s="18" t="s">
        <v>2</v>
      </c>
      <c r="AC28" s="18" t="s">
        <v>2</v>
      </c>
      <c r="AD28" s="18" t="s">
        <v>2</v>
      </c>
      <c r="AE28" s="18" t="s">
        <v>2</v>
      </c>
      <c r="AF28" s="18" t="s">
        <v>2</v>
      </c>
      <c r="AG28" s="18" t="s">
        <v>2</v>
      </c>
      <c r="AH28" s="7">
        <f>COUNTA(January!$C28:$AG28)</f>
        <v>31</v>
      </c>
      <c r="AI28" s="18">
        <f t="shared" si="0"/>
        <v>31</v>
      </c>
      <c r="AK28" s="41" t="s">
        <v>101</v>
      </c>
      <c r="AL28" s="20"/>
      <c r="AM28" s="20"/>
    </row>
    <row r="29" spans="2:39" ht="30" customHeight="1" x14ac:dyDescent="0.35">
      <c r="B29" s="41" t="s">
        <v>95</v>
      </c>
      <c r="C29" s="18" t="s">
        <v>115</v>
      </c>
      <c r="D29" s="18" t="s">
        <v>115</v>
      </c>
      <c r="E29" s="18" t="s">
        <v>115</v>
      </c>
      <c r="F29" s="18" t="s">
        <v>115</v>
      </c>
      <c r="G29" s="18" t="s">
        <v>115</v>
      </c>
      <c r="H29" s="18" t="s">
        <v>115</v>
      </c>
      <c r="I29" s="18" t="s">
        <v>115</v>
      </c>
      <c r="J29" s="18" t="s">
        <v>115</v>
      </c>
      <c r="K29" s="18" t="s">
        <v>115</v>
      </c>
      <c r="L29" s="18" t="s">
        <v>115</v>
      </c>
      <c r="M29" s="18" t="s">
        <v>115</v>
      </c>
      <c r="N29" s="18" t="s">
        <v>115</v>
      </c>
      <c r="O29" s="18" t="s">
        <v>115</v>
      </c>
      <c r="P29" s="18" t="s">
        <v>115</v>
      </c>
      <c r="Q29" s="18" t="s">
        <v>115</v>
      </c>
      <c r="R29" s="18" t="s">
        <v>115</v>
      </c>
      <c r="S29" s="18" t="s">
        <v>115</v>
      </c>
      <c r="T29" s="18" t="s">
        <v>115</v>
      </c>
      <c r="U29" s="18" t="s">
        <v>115</v>
      </c>
      <c r="V29" s="18" t="s">
        <v>115</v>
      </c>
      <c r="W29" s="18" t="s">
        <v>115</v>
      </c>
      <c r="X29" s="18" t="s">
        <v>115</v>
      </c>
      <c r="Y29" s="18" t="s">
        <v>115</v>
      </c>
      <c r="Z29" s="18" t="s">
        <v>115</v>
      </c>
      <c r="AA29" s="18" t="s">
        <v>115</v>
      </c>
      <c r="AB29" s="18" t="s">
        <v>115</v>
      </c>
      <c r="AC29" s="18" t="s">
        <v>115</v>
      </c>
      <c r="AD29" s="18" t="s">
        <v>115</v>
      </c>
      <c r="AE29" s="18" t="s">
        <v>115</v>
      </c>
      <c r="AF29" s="18" t="s">
        <v>115</v>
      </c>
      <c r="AG29" s="18" t="s">
        <v>115</v>
      </c>
      <c r="AH29" s="7">
        <f>COUNTA(January!$C29:$AG29)</f>
        <v>31</v>
      </c>
      <c r="AI29" s="18">
        <f t="shared" si="0"/>
        <v>31</v>
      </c>
      <c r="AK29" s="41" t="s">
        <v>95</v>
      </c>
      <c r="AL29" s="20"/>
      <c r="AM29" s="20"/>
    </row>
    <row r="30" spans="2:39" ht="30" customHeight="1" x14ac:dyDescent="0.35">
      <c r="B30" s="41" t="s">
        <v>88</v>
      </c>
      <c r="C30" s="18" t="s">
        <v>115</v>
      </c>
      <c r="D30" s="18" t="s">
        <v>115</v>
      </c>
      <c r="E30" s="18" t="s">
        <v>115</v>
      </c>
      <c r="F30" s="18" t="s">
        <v>115</v>
      </c>
      <c r="G30" s="18" t="s">
        <v>115</v>
      </c>
      <c r="H30" s="18" t="s">
        <v>115</v>
      </c>
      <c r="I30" s="18" t="s">
        <v>115</v>
      </c>
      <c r="J30" s="18" t="s">
        <v>115</v>
      </c>
      <c r="K30" s="18" t="s">
        <v>115</v>
      </c>
      <c r="L30" s="18" t="s">
        <v>115</v>
      </c>
      <c r="M30" s="18" t="s">
        <v>115</v>
      </c>
      <c r="N30" s="18" t="s">
        <v>115</v>
      </c>
      <c r="O30" s="18" t="s">
        <v>115</v>
      </c>
      <c r="P30" s="18" t="s">
        <v>115</v>
      </c>
      <c r="Q30" s="18" t="s">
        <v>115</v>
      </c>
      <c r="R30" s="18" t="s">
        <v>115</v>
      </c>
      <c r="S30" s="18" t="s">
        <v>115</v>
      </c>
      <c r="T30" s="18" t="s">
        <v>115</v>
      </c>
      <c r="U30" s="18" t="s">
        <v>115</v>
      </c>
      <c r="V30" s="18" t="s">
        <v>115</v>
      </c>
      <c r="W30" s="18" t="s">
        <v>115</v>
      </c>
      <c r="X30" s="18" t="s">
        <v>115</v>
      </c>
      <c r="Y30" s="18" t="s">
        <v>115</v>
      </c>
      <c r="Z30" s="18" t="s">
        <v>115</v>
      </c>
      <c r="AA30" s="18" t="s">
        <v>115</v>
      </c>
      <c r="AB30" s="18" t="s">
        <v>115</v>
      </c>
      <c r="AC30" s="18" t="s">
        <v>115</v>
      </c>
      <c r="AD30" s="18" t="s">
        <v>115</v>
      </c>
      <c r="AE30" s="18" t="s">
        <v>115</v>
      </c>
      <c r="AF30" s="18" t="s">
        <v>115</v>
      </c>
      <c r="AG30" s="18" t="s">
        <v>115</v>
      </c>
      <c r="AH30" s="7">
        <f>COUNTA(January!$C30:$AG30)</f>
        <v>31</v>
      </c>
      <c r="AI30" s="18">
        <f t="shared" si="0"/>
        <v>31</v>
      </c>
      <c r="AK30" s="41" t="s">
        <v>88</v>
      </c>
      <c r="AL30" s="20"/>
      <c r="AM30" s="20"/>
    </row>
    <row r="31" spans="2:39" ht="30" customHeight="1" x14ac:dyDescent="0.35">
      <c r="B31" s="41" t="s">
        <v>98</v>
      </c>
      <c r="C31" s="18" t="s">
        <v>115</v>
      </c>
      <c r="D31" s="18" t="s">
        <v>115</v>
      </c>
      <c r="E31" s="18" t="s">
        <v>115</v>
      </c>
      <c r="F31" s="18" t="s">
        <v>115</v>
      </c>
      <c r="G31" s="18" t="s">
        <v>115</v>
      </c>
      <c r="H31" s="18" t="s">
        <v>115</v>
      </c>
      <c r="I31" s="18" t="s">
        <v>115</v>
      </c>
      <c r="J31" s="18" t="s">
        <v>115</v>
      </c>
      <c r="K31" s="18" t="s">
        <v>115</v>
      </c>
      <c r="L31" s="18" t="s">
        <v>115</v>
      </c>
      <c r="M31" s="18" t="s">
        <v>115</v>
      </c>
      <c r="N31" s="18" t="s">
        <v>115</v>
      </c>
      <c r="O31" s="18" t="s">
        <v>115</v>
      </c>
      <c r="P31" s="18" t="s">
        <v>115</v>
      </c>
      <c r="Q31" s="18" t="s">
        <v>115</v>
      </c>
      <c r="R31" s="18" t="s">
        <v>115</v>
      </c>
      <c r="S31" s="18" t="s">
        <v>115</v>
      </c>
      <c r="T31" s="18" t="s">
        <v>115</v>
      </c>
      <c r="U31" s="18" t="s">
        <v>115</v>
      </c>
      <c r="V31" s="18" t="s">
        <v>115</v>
      </c>
      <c r="W31" s="18" t="s">
        <v>115</v>
      </c>
      <c r="X31" s="18" t="s">
        <v>115</v>
      </c>
      <c r="Y31" s="18" t="s">
        <v>115</v>
      </c>
      <c r="Z31" s="18" t="s">
        <v>115</v>
      </c>
      <c r="AA31" s="18" t="s">
        <v>115</v>
      </c>
      <c r="AB31" s="18" t="s">
        <v>115</v>
      </c>
      <c r="AC31" s="18" t="s">
        <v>115</v>
      </c>
      <c r="AD31" s="18" t="s">
        <v>115</v>
      </c>
      <c r="AE31" s="18" t="s">
        <v>115</v>
      </c>
      <c r="AF31" s="18" t="s">
        <v>115</v>
      </c>
      <c r="AG31" s="18" t="s">
        <v>115</v>
      </c>
      <c r="AH31" s="7">
        <f>COUNTA(January!$C31:$AG31)</f>
        <v>31</v>
      </c>
      <c r="AI31" s="18">
        <f t="shared" si="0"/>
        <v>31</v>
      </c>
      <c r="AK31" s="41" t="s">
        <v>98</v>
      </c>
      <c r="AL31" s="20"/>
      <c r="AM31" s="20"/>
    </row>
    <row r="32" spans="2:39" ht="30" customHeight="1" x14ac:dyDescent="0.35">
      <c r="B32" s="41" t="s">
        <v>99</v>
      </c>
      <c r="C32" s="18" t="s">
        <v>115</v>
      </c>
      <c r="D32" s="18" t="s">
        <v>115</v>
      </c>
      <c r="E32" s="18" t="s">
        <v>115</v>
      </c>
      <c r="F32" s="18" t="s">
        <v>115</v>
      </c>
      <c r="G32" s="18" t="s">
        <v>115</v>
      </c>
      <c r="H32" s="18" t="s">
        <v>116</v>
      </c>
      <c r="I32" s="18" t="s">
        <v>115</v>
      </c>
      <c r="J32" s="18" t="s">
        <v>115</v>
      </c>
      <c r="K32" s="18" t="s">
        <v>115</v>
      </c>
      <c r="L32" s="18" t="s">
        <v>115</v>
      </c>
      <c r="M32" s="18" t="s">
        <v>115</v>
      </c>
      <c r="N32" s="18" t="s">
        <v>115</v>
      </c>
      <c r="O32" s="18" t="s">
        <v>116</v>
      </c>
      <c r="P32" s="18" t="s">
        <v>115</v>
      </c>
      <c r="Q32" s="18" t="s">
        <v>115</v>
      </c>
      <c r="R32" s="18" t="s">
        <v>115</v>
      </c>
      <c r="S32" s="18" t="s">
        <v>115</v>
      </c>
      <c r="T32" s="18" t="s">
        <v>115</v>
      </c>
      <c r="U32" s="18" t="s">
        <v>115</v>
      </c>
      <c r="V32" s="18" t="s">
        <v>116</v>
      </c>
      <c r="W32" s="18" t="s">
        <v>115</v>
      </c>
      <c r="X32" s="18" t="s">
        <v>115</v>
      </c>
      <c r="Y32" s="18" t="s">
        <v>115</v>
      </c>
      <c r="Z32" s="18" t="s">
        <v>115</v>
      </c>
      <c r="AA32" s="18" t="s">
        <v>115</v>
      </c>
      <c r="AB32" s="18" t="s">
        <v>115</v>
      </c>
      <c r="AC32" s="18" t="s">
        <v>116</v>
      </c>
      <c r="AD32" s="18" t="s">
        <v>115</v>
      </c>
      <c r="AE32" s="18" t="s">
        <v>115</v>
      </c>
      <c r="AF32" s="18" t="s">
        <v>115</v>
      </c>
      <c r="AG32" s="18" t="s">
        <v>115</v>
      </c>
      <c r="AH32" s="7">
        <f>COUNTA(January!$C32:$AG32)</f>
        <v>31</v>
      </c>
      <c r="AI32" s="18">
        <f t="shared" si="0"/>
        <v>27</v>
      </c>
      <c r="AK32" s="41" t="s">
        <v>99</v>
      </c>
      <c r="AL32" s="20" t="s">
        <v>127</v>
      </c>
      <c r="AM32" s="20"/>
    </row>
    <row r="33" spans="2:39" ht="30" customHeight="1" thickBot="1" x14ac:dyDescent="0.4">
      <c r="B33" s="1"/>
      <c r="C33" s="18"/>
      <c r="D33" s="18"/>
      <c r="E33" s="18"/>
      <c r="F33" s="18"/>
      <c r="G33" s="1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>
        <f>COUNTA(December!$C37:$AG37)</f>
        <v>0</v>
      </c>
      <c r="AI33" s="18">
        <f t="shared" si="0"/>
        <v>0</v>
      </c>
      <c r="AK33" s="41"/>
      <c r="AL33" s="20"/>
      <c r="AM33" s="20"/>
    </row>
    <row r="34" spans="2:39" ht="30" customHeight="1" thickBot="1" x14ac:dyDescent="0.4">
      <c r="B34" s="1"/>
      <c r="C34" s="18"/>
      <c r="D34" s="18"/>
      <c r="E34" s="18"/>
      <c r="F34" s="18"/>
      <c r="G34" s="1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>
        <f>COUNTA(December!$C38:$AG38)</f>
        <v>0</v>
      </c>
      <c r="AI34" s="18">
        <f t="shared" si="0"/>
        <v>0</v>
      </c>
      <c r="AK34" s="25"/>
    </row>
    <row r="35" spans="2:39" ht="30" customHeight="1" thickBot="1" x14ac:dyDescent="0.4">
      <c r="B35" s="1"/>
      <c r="C35" s="18"/>
      <c r="D35" s="18"/>
      <c r="E35" s="18"/>
      <c r="F35" s="18"/>
      <c r="G35" s="1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>
        <f>COUNTA(December!$C39:$AG39)</f>
        <v>0</v>
      </c>
      <c r="AI35" s="18">
        <f t="shared" si="0"/>
        <v>0</v>
      </c>
      <c r="AK35" s="26"/>
    </row>
    <row r="36" spans="2:39" ht="30" customHeight="1" thickBot="1" x14ac:dyDescent="0.4">
      <c r="B36" s="1"/>
      <c r="C36" s="18"/>
      <c r="D36" s="18"/>
      <c r="E36" s="18"/>
      <c r="F36" s="18"/>
      <c r="G36" s="1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>
        <f>COUNTA(December!$C40:$AG40)</f>
        <v>0</v>
      </c>
      <c r="AI36" s="18">
        <f t="shared" si="0"/>
        <v>0</v>
      </c>
      <c r="AK36" s="27"/>
    </row>
    <row r="37" spans="2:39" ht="30" customHeight="1" thickBot="1" x14ac:dyDescent="0.4">
      <c r="B37" s="1"/>
      <c r="C37" s="18"/>
      <c r="D37" s="18"/>
      <c r="E37" s="18"/>
      <c r="F37" s="18"/>
      <c r="G37" s="17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>
        <f>COUNTA(December!$C41:$AG41)</f>
        <v>0</v>
      </c>
      <c r="AI37" s="18">
        <f t="shared" si="0"/>
        <v>0</v>
      </c>
      <c r="AK37" s="27"/>
    </row>
    <row r="38" spans="2:39" ht="30" customHeight="1" thickBot="1" x14ac:dyDescent="0.4">
      <c r="B38" s="1"/>
      <c r="C38" s="18"/>
      <c r="D38" s="18"/>
      <c r="E38" s="18"/>
      <c r="F38" s="18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>
        <f>COUNTA(December!$C42:$AG42)</f>
        <v>0</v>
      </c>
      <c r="AI38" s="18">
        <f t="shared" si="0"/>
        <v>0</v>
      </c>
      <c r="AK38" s="27"/>
    </row>
    <row r="39" spans="2:39" ht="30" customHeight="1" thickBot="1" x14ac:dyDescent="0.4">
      <c r="B39" s="1"/>
      <c r="C39" s="18"/>
      <c r="D39" s="18"/>
      <c r="E39" s="18"/>
      <c r="F39" s="18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>
        <f>COUNTA(December!$C43:$AG43)</f>
        <v>0</v>
      </c>
      <c r="AI39" s="18">
        <f t="shared" si="0"/>
        <v>0</v>
      </c>
      <c r="AK39" s="27"/>
    </row>
    <row r="40" spans="2:39" ht="30" customHeight="1" thickBot="1" x14ac:dyDescent="0.4">
      <c r="B40" s="1"/>
      <c r="C40" s="18"/>
      <c r="D40" s="18"/>
      <c r="E40" s="18"/>
      <c r="F40" s="18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>
        <f>COUNTA(December!$C44:$AG44)</f>
        <v>0</v>
      </c>
      <c r="AI40" s="18">
        <f t="shared" si="0"/>
        <v>0</v>
      </c>
      <c r="AK40" s="27"/>
    </row>
    <row r="41" spans="2:39" ht="30" customHeight="1" thickBot="1" x14ac:dyDescent="0.4">
      <c r="B41" s="15"/>
      <c r="C41" s="1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19">
        <f>SUBTOTAL(109,January[Total Days])</f>
        <v>806</v>
      </c>
      <c r="AI41" s="2"/>
      <c r="AK41" s="27"/>
    </row>
    <row r="42" spans="2:39" ht="30" customHeight="1" thickBot="1" x14ac:dyDescent="0.4">
      <c r="C42" s="2" t="s">
        <v>48</v>
      </c>
      <c r="D42" s="2" t="s">
        <v>49</v>
      </c>
      <c r="E42" s="2" t="s">
        <v>50</v>
      </c>
      <c r="F42" s="2" t="s">
        <v>51</v>
      </c>
      <c r="G42" s="2" t="s">
        <v>52</v>
      </c>
      <c r="H42" s="2" t="s">
        <v>53</v>
      </c>
      <c r="I42" s="2" t="s">
        <v>54</v>
      </c>
      <c r="J42" s="2" t="s">
        <v>48</v>
      </c>
      <c r="K42" s="2" t="s">
        <v>49</v>
      </c>
      <c r="L42" s="2" t="s">
        <v>50</v>
      </c>
      <c r="M42" s="2" t="s">
        <v>51</v>
      </c>
      <c r="N42" s="2" t="s">
        <v>52</v>
      </c>
      <c r="O42" s="2" t="s">
        <v>53</v>
      </c>
      <c r="P42" s="2" t="s">
        <v>54</v>
      </c>
      <c r="Q42" s="2" t="s">
        <v>48</v>
      </c>
      <c r="R42" s="2" t="s">
        <v>49</v>
      </c>
      <c r="S42" s="2" t="s">
        <v>50</v>
      </c>
      <c r="T42" s="2" t="s">
        <v>51</v>
      </c>
      <c r="U42" s="2" t="s">
        <v>52</v>
      </c>
      <c r="V42" s="2" t="s">
        <v>53</v>
      </c>
      <c r="W42" s="2" t="s">
        <v>54</v>
      </c>
      <c r="X42" s="2" t="s">
        <v>48</v>
      </c>
      <c r="Y42" s="2" t="s">
        <v>49</v>
      </c>
      <c r="Z42" s="2" t="s">
        <v>50</v>
      </c>
      <c r="AA42" s="2" t="s">
        <v>51</v>
      </c>
      <c r="AB42" s="2" t="s">
        <v>52</v>
      </c>
      <c r="AC42" s="2" t="s">
        <v>53</v>
      </c>
      <c r="AD42" s="2" t="s">
        <v>54</v>
      </c>
      <c r="AE42" s="2" t="s">
        <v>48</v>
      </c>
      <c r="AF42" s="2" t="s">
        <v>49</v>
      </c>
      <c r="AG42" s="2" t="s">
        <v>50</v>
      </c>
      <c r="AK42" s="27"/>
    </row>
    <row r="43" spans="2:39" ht="30" customHeight="1" thickBot="1" x14ac:dyDescent="0.4">
      <c r="C43" s="2" t="s">
        <v>9</v>
      </c>
      <c r="D43" s="2" t="s">
        <v>10</v>
      </c>
      <c r="E43" s="2" t="s">
        <v>11</v>
      </c>
      <c r="F43" s="2" t="s">
        <v>12</v>
      </c>
      <c r="G43" s="2" t="s">
        <v>13</v>
      </c>
      <c r="H43" s="2" t="s">
        <v>14</v>
      </c>
      <c r="I43" s="2" t="s">
        <v>15</v>
      </c>
      <c r="J43" s="2" t="s">
        <v>16</v>
      </c>
      <c r="K43" s="2" t="s">
        <v>17</v>
      </c>
      <c r="L43" s="2" t="s">
        <v>18</v>
      </c>
      <c r="M43" s="2" t="s">
        <v>19</v>
      </c>
      <c r="N43" s="2" t="s">
        <v>20</v>
      </c>
      <c r="O43" s="2" t="s">
        <v>21</v>
      </c>
      <c r="P43" s="2" t="s">
        <v>22</v>
      </c>
      <c r="Q43" s="2" t="s">
        <v>23</v>
      </c>
      <c r="R43" s="2" t="s">
        <v>24</v>
      </c>
      <c r="S43" s="2" t="s">
        <v>25</v>
      </c>
      <c r="T43" s="2" t="s">
        <v>26</v>
      </c>
      <c r="U43" s="2" t="s">
        <v>27</v>
      </c>
      <c r="V43" s="2" t="s">
        <v>28</v>
      </c>
      <c r="W43" s="2" t="s">
        <v>29</v>
      </c>
      <c r="X43" s="2" t="s">
        <v>30</v>
      </c>
      <c r="Y43" s="2" t="s">
        <v>31</v>
      </c>
      <c r="Z43" s="2" t="s">
        <v>32</v>
      </c>
      <c r="AA43" s="2" t="s">
        <v>33</v>
      </c>
      <c r="AB43" s="2" t="s">
        <v>34</v>
      </c>
      <c r="AC43" s="2" t="s">
        <v>35</v>
      </c>
      <c r="AD43" s="2" t="s">
        <v>36</v>
      </c>
      <c r="AE43" s="2" t="s">
        <v>37</v>
      </c>
      <c r="AF43" s="2" t="s">
        <v>38</v>
      </c>
      <c r="AG43" s="2" t="s">
        <v>39</v>
      </c>
      <c r="AK43" s="27"/>
    </row>
  </sheetData>
  <mergeCells count="10">
    <mergeCell ref="AI2:AK2"/>
    <mergeCell ref="C4:AG4"/>
    <mergeCell ref="D2:F2"/>
    <mergeCell ref="H2:J2"/>
    <mergeCell ref="L2:M2"/>
    <mergeCell ref="O2:Q2"/>
    <mergeCell ref="S2:U2"/>
    <mergeCell ref="W2:Y2"/>
    <mergeCell ref="AA2:AC2"/>
    <mergeCell ref="AE2:AG2"/>
  </mergeCells>
  <conditionalFormatting sqref="A1:XFD6 A7:A32 C7:AG32 AJ7:XFD32 A33:XFD1048576">
    <cfRule type="endsWith" dxfId="440" priority="10" stopIfTrue="1" operator="endsWith" text="AB">
      <formula>RIGHT(A1,LEN("AB"))="AB"</formula>
    </cfRule>
    <cfRule type="beginsWith" dxfId="439" priority="12" stopIfTrue="1" operator="beginsWith" text="SL">
      <formula>LEFT(A1,LEN("SL"))="SL"</formula>
    </cfRule>
    <cfRule type="beginsWith" dxfId="438" priority="13" stopIfTrue="1" operator="beginsWith" text="AL">
      <formula>LEFT(A1,LEN("AL"))="AL"</formula>
    </cfRule>
    <cfRule type="endsWith" dxfId="437" priority="14" stopIfTrue="1" operator="endsWith" text="OF">
      <formula>RIGHT(A1,LEN("OF"))="OF"</formula>
    </cfRule>
    <cfRule type="endsWith" dxfId="436" priority="16" stopIfTrue="1" operator="endsWith" text="FL">
      <formula>RIGHT(A1,LEN("FL"))="FL"</formula>
    </cfRule>
    <cfRule type="endsWith" dxfId="435" priority="17" stopIfTrue="1" operator="endsWith" text="TBH">
      <formula>RIGHT(A1,LEN("TBH"))="TBH"</formula>
    </cfRule>
    <cfRule type="beginsWith" dxfId="434" priority="18" stopIfTrue="1" operator="beginsWith" text="DR">
      <formula>LEFT(A1,LEN("DR"))="DR"</formula>
    </cfRule>
    <cfRule type="beginsWith" dxfId="433" priority="19" stopIfTrue="1" operator="beginsWith" text="SS">
      <formula>LEFT(A1,LEN("SS"))="SS"</formula>
    </cfRule>
    <cfRule type="beginsWith" dxfId="432" priority="20" stopIfTrue="1" operator="beginsWith" text="DO">
      <formula>LEFT(A1,LEN("DO"))="DO"</formula>
    </cfRule>
  </conditionalFormatting>
  <conditionalFormatting sqref="AH33:AH40">
    <cfRule type="dataBar" priority="22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3">
    <dataValidation allowBlank="1" showInputMessage="1" showErrorMessage="1" prompt="Automatically calculates total number of days an employee was absent this month" sqref="AH6" xr:uid="{00000000-0002-0000-0000-000004000000}"/>
    <dataValidation allowBlank="1" showErrorMessage="1" sqref="A1 AH4 C42:AG43 AK36:AK43 Z2:AA2 V2:W2 B1:U6 AH2:AI2 V1:AG1 V3:AG6 AD2:AE2 C7:AG20 AL7:AM33" xr:uid="{00000000-0002-0000-0000-00000D000000}"/>
    <dataValidation allowBlank="1" showInputMessage="1" showErrorMessage="1" prompt="Enter year in the cell below" sqref="AH3" xr:uid="{00000000-0002-0000-0000-00000E000000}"/>
  </dataValidations>
  <printOptions horizontalCentered="1"/>
  <pageMargins left="0.25" right="0.25" top="0.75" bottom="0.75" header="0.3" footer="0.3"/>
  <pageSetup paperSize="9" scale="75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AH33:AH40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DBA0E5-C62F-CC4F-A8B5-3E4EC454DAA8}">
          <x14:formula1>
            <xm:f>'Employee Names'!$B$4:$B$37</xm:f>
          </x14:formula1>
          <xm:sqref>B7:B40 AK7:AK33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2" tint="-0.249977111117893"/>
    <pageSetUpPr fitToPage="1"/>
  </sheetPr>
  <dimension ref="B1:AM48"/>
  <sheetViews>
    <sheetView showGridLines="0" zoomScale="80" zoomScaleNormal="80" workbookViewId="0">
      <pane xSplit="2" topLeftCell="C1" activePane="topRight" state="frozen"/>
      <selection pane="topRight" activeCell="A11" sqref="A11:XFD11"/>
    </sheetView>
  </sheetViews>
  <sheetFormatPr defaultColWidth="8.81640625" defaultRowHeight="30" customHeight="1" x14ac:dyDescent="0.35"/>
  <cols>
    <col min="1" max="1" width="1.453125" customWidth="1"/>
    <col min="2" max="2" width="25.6328125" customWidth="1"/>
    <col min="3" max="11" width="6.36328125" bestFit="1" customWidth="1"/>
    <col min="12" max="33" width="7.36328125" bestFit="1" customWidth="1"/>
    <col min="34" max="34" width="14.1796875" bestFit="1" customWidth="1"/>
    <col min="35" max="35" width="10.1796875" bestFit="1" customWidth="1"/>
    <col min="37" max="37" width="21.81640625" customWidth="1"/>
    <col min="38" max="38" width="15.6328125" customWidth="1"/>
  </cols>
  <sheetData>
    <row r="1" spans="2:39" ht="50" customHeight="1" x14ac:dyDescent="0.35">
      <c r="B1" s="10" t="s">
        <v>0</v>
      </c>
    </row>
    <row r="2" spans="2:39" ht="28" customHeight="1" x14ac:dyDescent="0.35">
      <c r="B2" s="13" t="s">
        <v>1</v>
      </c>
      <c r="C2" s="3" t="s">
        <v>116</v>
      </c>
      <c r="D2" s="67" t="s">
        <v>117</v>
      </c>
      <c r="E2" s="67"/>
      <c r="F2" s="67"/>
      <c r="G2" s="29" t="s">
        <v>74</v>
      </c>
      <c r="H2" s="68" t="s">
        <v>107</v>
      </c>
      <c r="I2" s="68"/>
      <c r="J2" s="68"/>
      <c r="K2" s="4" t="s">
        <v>114</v>
      </c>
      <c r="L2" s="68" t="s">
        <v>108</v>
      </c>
      <c r="M2" s="68"/>
      <c r="N2" s="5" t="s">
        <v>61</v>
      </c>
      <c r="O2" s="67" t="s">
        <v>106</v>
      </c>
      <c r="P2" s="67"/>
      <c r="Q2" s="67"/>
      <c r="R2" s="6" t="s">
        <v>2</v>
      </c>
      <c r="S2" s="68" t="s">
        <v>109</v>
      </c>
      <c r="T2" s="68"/>
      <c r="U2" s="68"/>
      <c r="V2" s="33" t="s">
        <v>115</v>
      </c>
      <c r="W2" s="65" t="s">
        <v>110</v>
      </c>
      <c r="X2" s="65"/>
      <c r="Y2" s="65"/>
      <c r="Z2" s="34" t="s">
        <v>118</v>
      </c>
      <c r="AA2" s="65" t="s">
        <v>119</v>
      </c>
      <c r="AB2" s="65"/>
      <c r="AC2" s="65"/>
      <c r="AD2" s="42" t="s">
        <v>120</v>
      </c>
      <c r="AE2" s="65" t="s">
        <v>121</v>
      </c>
      <c r="AF2" s="65"/>
      <c r="AG2" s="65"/>
      <c r="AH2" s="43" t="s">
        <v>122</v>
      </c>
      <c r="AI2" s="65" t="s">
        <v>123</v>
      </c>
      <c r="AJ2" s="65"/>
      <c r="AK2" s="65"/>
    </row>
    <row r="3" spans="2:39" ht="15" customHeight="1" x14ac:dyDescent="0.35">
      <c r="AH3" s="14" t="s">
        <v>3</v>
      </c>
    </row>
    <row r="4" spans="2:39" ht="30" customHeight="1" x14ac:dyDescent="0.35">
      <c r="B4" s="8" t="s">
        <v>65</v>
      </c>
      <c r="C4" s="66" t="s">
        <v>5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8">
        <v>2025</v>
      </c>
    </row>
    <row r="5" spans="2:39" ht="15" customHeight="1" x14ac:dyDescent="0.35">
      <c r="B5" s="8"/>
      <c r="C5" s="2" t="s">
        <v>50</v>
      </c>
      <c r="D5" s="2" t="s">
        <v>51</v>
      </c>
      <c r="E5" s="2" t="s">
        <v>52</v>
      </c>
      <c r="F5" s="2" t="s">
        <v>53</v>
      </c>
      <c r="G5" s="2" t="s">
        <v>54</v>
      </c>
      <c r="H5" s="2" t="s">
        <v>48</v>
      </c>
      <c r="I5" s="2" t="s">
        <v>49</v>
      </c>
      <c r="J5" s="2" t="s">
        <v>50</v>
      </c>
      <c r="K5" s="2" t="s">
        <v>51</v>
      </c>
      <c r="L5" s="2" t="s">
        <v>52</v>
      </c>
      <c r="M5" s="2" t="s">
        <v>53</v>
      </c>
      <c r="N5" s="2" t="s">
        <v>54</v>
      </c>
      <c r="O5" s="2" t="s">
        <v>48</v>
      </c>
      <c r="P5" s="2" t="s">
        <v>49</v>
      </c>
      <c r="Q5" s="2" t="s">
        <v>50</v>
      </c>
      <c r="R5" s="2" t="s">
        <v>51</v>
      </c>
      <c r="S5" s="2" t="s">
        <v>52</v>
      </c>
      <c r="T5" s="2" t="s">
        <v>53</v>
      </c>
      <c r="U5" s="2" t="s">
        <v>54</v>
      </c>
      <c r="V5" s="2" t="s">
        <v>48</v>
      </c>
      <c r="W5" s="2" t="s">
        <v>49</v>
      </c>
      <c r="X5" s="2" t="s">
        <v>50</v>
      </c>
      <c r="Y5" s="2" t="s">
        <v>51</v>
      </c>
      <c r="Z5" s="2" t="s">
        <v>52</v>
      </c>
      <c r="AA5" s="2" t="s">
        <v>53</v>
      </c>
      <c r="AB5" s="2" t="s">
        <v>54</v>
      </c>
      <c r="AC5" s="2" t="s">
        <v>48</v>
      </c>
      <c r="AD5" s="2" t="s">
        <v>49</v>
      </c>
      <c r="AE5" s="2" t="s">
        <v>50</v>
      </c>
      <c r="AF5" s="2" t="s">
        <v>51</v>
      </c>
      <c r="AG5" s="2" t="s">
        <v>52</v>
      </c>
      <c r="AH5" s="8"/>
    </row>
    <row r="6" spans="2:39" ht="15" customHeight="1" x14ac:dyDescent="0.35">
      <c r="B6" s="28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21</v>
      </c>
      <c r="P6" s="2" t="s">
        <v>22</v>
      </c>
      <c r="Q6" s="2" t="s">
        <v>23</v>
      </c>
      <c r="R6" s="2" t="s">
        <v>24</v>
      </c>
      <c r="S6" s="2" t="s">
        <v>25</v>
      </c>
      <c r="T6" s="2" t="s">
        <v>26</v>
      </c>
      <c r="U6" s="2" t="s">
        <v>27</v>
      </c>
      <c r="V6" s="2" t="s">
        <v>28</v>
      </c>
      <c r="W6" s="2" t="s">
        <v>29</v>
      </c>
      <c r="X6" s="2" t="s">
        <v>30</v>
      </c>
      <c r="Y6" s="2" t="s">
        <v>31</v>
      </c>
      <c r="Z6" s="2" t="s">
        <v>32</v>
      </c>
      <c r="AA6" s="2" t="s">
        <v>33</v>
      </c>
      <c r="AB6" s="2" t="s">
        <v>34</v>
      </c>
      <c r="AC6" s="2" t="s">
        <v>35</v>
      </c>
      <c r="AD6" s="2" t="s">
        <v>36</v>
      </c>
      <c r="AE6" s="2" t="s">
        <v>37</v>
      </c>
      <c r="AF6" s="2" t="s">
        <v>38</v>
      </c>
      <c r="AG6" s="2" t="s">
        <v>39</v>
      </c>
      <c r="AH6" s="11" t="s">
        <v>40</v>
      </c>
      <c r="AI6" s="12" t="s">
        <v>41</v>
      </c>
      <c r="AK6" t="s">
        <v>6</v>
      </c>
      <c r="AL6" t="s">
        <v>7</v>
      </c>
    </row>
    <row r="7" spans="2:39" ht="30" customHeight="1" x14ac:dyDescent="0.35">
      <c r="B7" s="41" t="s">
        <v>75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7">
        <f>COUNTA(October!$C7:$AG7)</f>
        <v>0</v>
      </c>
      <c r="AI7" s="18">
        <f>January11[[#This Row],[Total Days]]-(COUNTIF(C7:AG7,"H"))</f>
        <v>0</v>
      </c>
      <c r="AK7" s="41" t="s">
        <v>75</v>
      </c>
    </row>
    <row r="8" spans="2:39" ht="30" customHeight="1" x14ac:dyDescent="0.35">
      <c r="B8" s="41" t="s">
        <v>77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7">
        <f>COUNTA(October!$C8:$AG8)</f>
        <v>0</v>
      </c>
      <c r="AI8" s="18">
        <f>January11[[#This Row],[Total Days]]-(COUNTIF(C8:AG8,"H"))</f>
        <v>0</v>
      </c>
      <c r="AK8" s="41" t="s">
        <v>77</v>
      </c>
      <c r="AL8" s="20" t="s">
        <v>42</v>
      </c>
      <c r="AM8" s="20"/>
    </row>
    <row r="9" spans="2:39" ht="30" customHeight="1" x14ac:dyDescent="0.35">
      <c r="B9" s="41" t="s">
        <v>78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7">
        <f>COUNTA(October!$C9:$AG9)</f>
        <v>0</v>
      </c>
      <c r="AI9" s="18">
        <f>January11[[#This Row],[Total Days]]-(COUNTIF(C9:AG9,"H"))</f>
        <v>0</v>
      </c>
      <c r="AK9" s="41" t="s">
        <v>78</v>
      </c>
      <c r="AL9" s="20" t="s">
        <v>43</v>
      </c>
      <c r="AM9" s="20"/>
    </row>
    <row r="10" spans="2:39" ht="30" customHeight="1" x14ac:dyDescent="0.35">
      <c r="B10" s="41" t="s">
        <v>76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7">
        <f>COUNTA(October!$C10:$AG10)</f>
        <v>0</v>
      </c>
      <c r="AI10" s="18">
        <f>January11[[#This Row],[Total Days]]-(COUNTIF(C10:AG10,"H"))</f>
        <v>0</v>
      </c>
      <c r="AK10" s="41" t="s">
        <v>76</v>
      </c>
      <c r="AL10" s="20" t="s">
        <v>44</v>
      </c>
      <c r="AM10" s="20"/>
    </row>
    <row r="11" spans="2:39" ht="30" customHeight="1" x14ac:dyDescent="0.35">
      <c r="B11" s="41" t="s">
        <v>79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7">
        <f>COUNTA(October!$C11:$AG11)</f>
        <v>0</v>
      </c>
      <c r="AI11" s="18">
        <f>January11[[#This Row],[Total Days]]-(COUNTIF(C11:AG11,"H"))</f>
        <v>0</v>
      </c>
      <c r="AK11" s="41" t="s">
        <v>79</v>
      </c>
      <c r="AL11" s="20" t="s">
        <v>45</v>
      </c>
      <c r="AM11" s="20"/>
    </row>
    <row r="12" spans="2:39" ht="30" customHeight="1" x14ac:dyDescent="0.35">
      <c r="B12" s="41" t="s">
        <v>80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7">
        <f>COUNTA(October!$C12:$AG12)</f>
        <v>0</v>
      </c>
      <c r="AI12" s="18">
        <f>January11[[#This Row],[Total Days]]-(COUNTIF(C12:AG12,"H"))</f>
        <v>0</v>
      </c>
      <c r="AK12" s="41" t="s">
        <v>80</v>
      </c>
      <c r="AL12" s="20" t="s">
        <v>46</v>
      </c>
      <c r="AM12" s="20"/>
    </row>
    <row r="13" spans="2:39" ht="30" customHeight="1" x14ac:dyDescent="0.35">
      <c r="B13" s="41" t="s">
        <v>81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7">
        <f>COUNTA(October!$C13:$AG13)</f>
        <v>0</v>
      </c>
      <c r="AI13" s="18">
        <f>January11[[#This Row],[Total Days]]-(COUNTIF(C13:AG13,"H"))</f>
        <v>0</v>
      </c>
      <c r="AK13" s="41" t="s">
        <v>81</v>
      </c>
      <c r="AL13" s="20" t="s">
        <v>47</v>
      </c>
      <c r="AM13" s="20"/>
    </row>
    <row r="14" spans="2:39" ht="30" customHeight="1" x14ac:dyDescent="0.35">
      <c r="B14" s="41" t="s">
        <v>88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7">
        <f>COUNTA(October!$C14:$AG14)</f>
        <v>0</v>
      </c>
      <c r="AI14" s="18">
        <f>January11[[#This Row],[Total Days]]-(COUNTIF(C14:AG14,"H"))</f>
        <v>0</v>
      </c>
      <c r="AK14" s="41" t="s">
        <v>88</v>
      </c>
      <c r="AL14" s="20"/>
      <c r="AM14" s="20"/>
    </row>
    <row r="15" spans="2:39" ht="30" customHeight="1" x14ac:dyDescent="0.35">
      <c r="B15" s="41" t="s">
        <v>89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7">
        <f>COUNTA(October!$C15:$AG15)</f>
        <v>0</v>
      </c>
      <c r="AI15" s="18">
        <f>January11[[#This Row],[Total Days]]-(COUNTIF(C15:AG15,"H"))</f>
        <v>0</v>
      </c>
      <c r="AK15" s="41" t="s">
        <v>89</v>
      </c>
      <c r="AL15" s="20" t="s">
        <v>47</v>
      </c>
      <c r="AM15" s="20"/>
    </row>
    <row r="16" spans="2:39" ht="30" customHeight="1" x14ac:dyDescent="0.35">
      <c r="B16" s="41" t="s">
        <v>90</v>
      </c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8"/>
      <c r="AG16" s="18"/>
      <c r="AH16" s="7">
        <f>COUNTA(October!$C16:$AG16)</f>
        <v>0</v>
      </c>
      <c r="AI16" s="18">
        <f>January11[[#This Row],[Total Days]]-(COUNTIF(C16:AG16,"H"))</f>
        <v>0</v>
      </c>
      <c r="AK16" s="41" t="s">
        <v>90</v>
      </c>
      <c r="AL16" s="20" t="s">
        <v>42</v>
      </c>
      <c r="AM16" s="20"/>
    </row>
    <row r="17" spans="2:39" ht="30" customHeight="1" x14ac:dyDescent="0.35">
      <c r="B17" s="41" t="s">
        <v>91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7">
        <f>COUNTA(October!$C17:$AG17)</f>
        <v>0</v>
      </c>
      <c r="AI17" s="18">
        <f>January11[[#This Row],[Total Days]]-(COUNTIF(C17:AG17,"H"))</f>
        <v>0</v>
      </c>
      <c r="AK17" s="41" t="s">
        <v>91</v>
      </c>
      <c r="AL17" s="20" t="s">
        <v>44</v>
      </c>
      <c r="AM17" s="20"/>
    </row>
    <row r="18" spans="2:39" ht="30" customHeight="1" x14ac:dyDescent="0.35">
      <c r="B18" s="41" t="s">
        <v>104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7">
        <f>COUNTA(October!$C18:$AG18)</f>
        <v>0</v>
      </c>
      <c r="AI18" s="18">
        <f>January11[[#This Row],[Total Days]]-(COUNTIF(C18:AG18,"H"))</f>
        <v>0</v>
      </c>
      <c r="AK18" s="41" t="s">
        <v>104</v>
      </c>
      <c r="AL18" s="20"/>
      <c r="AM18" s="20"/>
    </row>
    <row r="19" spans="2:39" ht="30" customHeight="1" x14ac:dyDescent="0.35">
      <c r="B19" s="41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7">
        <f>COUNTA(October!$C19:$AG19)</f>
        <v>0</v>
      </c>
      <c r="AI19" s="18">
        <f>January11[[#This Row],[Total Days]]-(COUNTIF(C19:AG19,"H"))</f>
        <v>0</v>
      </c>
      <c r="AK19" s="41" t="s">
        <v>82</v>
      </c>
      <c r="AL19" s="20"/>
      <c r="AM19" s="20"/>
    </row>
    <row r="20" spans="2:39" ht="30" customHeight="1" x14ac:dyDescent="0.35">
      <c r="B20" s="41" t="s">
        <v>83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7">
        <f>COUNTA(October!$C20:$AG20)</f>
        <v>0</v>
      </c>
      <c r="AI20" s="18">
        <f>January11[[#This Row],[Total Days]]-(COUNTIF(C20:AG20,"H"))</f>
        <v>0</v>
      </c>
      <c r="AK20" s="41" t="s">
        <v>83</v>
      </c>
      <c r="AL20" s="20"/>
      <c r="AM20" s="20"/>
    </row>
    <row r="21" spans="2:39" ht="30" customHeight="1" x14ac:dyDescent="0.35">
      <c r="B21" s="41" t="s">
        <v>84</v>
      </c>
      <c r="C21" s="18"/>
      <c r="D21" s="18"/>
      <c r="E21" s="18"/>
      <c r="F21" s="18"/>
      <c r="G21" s="17"/>
      <c r="H21" s="18"/>
      <c r="I21" s="18"/>
      <c r="J21" s="18"/>
      <c r="K21" s="18"/>
      <c r="L21" s="18"/>
      <c r="M21" s="18"/>
      <c r="N21" s="17"/>
      <c r="O21" s="18"/>
      <c r="P21" s="18"/>
      <c r="Q21" s="18"/>
      <c r="R21" s="18"/>
      <c r="S21" s="18"/>
      <c r="T21" s="18"/>
      <c r="U21" s="17"/>
      <c r="V21" s="18"/>
      <c r="W21" s="18"/>
      <c r="X21" s="18"/>
      <c r="Y21" s="18"/>
      <c r="Z21" s="18"/>
      <c r="AA21" s="18"/>
      <c r="AB21" s="17"/>
      <c r="AC21" s="18"/>
      <c r="AD21" s="18"/>
      <c r="AE21" s="18"/>
      <c r="AF21" s="18"/>
      <c r="AG21" s="18"/>
      <c r="AH21" s="7">
        <f>COUNTA(October!$C21:$AG21)</f>
        <v>0</v>
      </c>
      <c r="AI21" s="18">
        <f>January11[[#This Row],[Total Days]]-(COUNTIF(C21:AG21,"H"))</f>
        <v>0</v>
      </c>
      <c r="AK21" s="41" t="s">
        <v>84</v>
      </c>
      <c r="AL21" s="20"/>
      <c r="AM21" s="20"/>
    </row>
    <row r="22" spans="2:39" ht="30" customHeight="1" x14ac:dyDescent="0.35">
      <c r="B22" s="41" t="s">
        <v>85</v>
      </c>
      <c r="C22" s="18"/>
      <c r="D22" s="18"/>
      <c r="E22" s="18"/>
      <c r="F22" s="18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7">
        <f>COUNTA(October!$C22:$AG22)</f>
        <v>0</v>
      </c>
      <c r="AI22" s="18">
        <f>January11[[#This Row],[Total Days]]-(COUNTIF(C22:AG22,"H"))</f>
        <v>0</v>
      </c>
      <c r="AK22" s="41" t="s">
        <v>85</v>
      </c>
      <c r="AL22" s="20"/>
      <c r="AM22" s="20"/>
    </row>
    <row r="23" spans="2:39" ht="30" customHeight="1" x14ac:dyDescent="0.35">
      <c r="B23" s="41" t="s">
        <v>93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7">
        <f>COUNTA(October!$C23:$AG23)</f>
        <v>0</v>
      </c>
      <c r="AI23" s="18">
        <f>January11[[#This Row],[Total Days]]-(COUNTIF(C23:AG23,"H"))</f>
        <v>0</v>
      </c>
      <c r="AK23" s="41" t="s">
        <v>93</v>
      </c>
      <c r="AL23" s="20"/>
      <c r="AM23" s="20"/>
    </row>
    <row r="24" spans="2:39" ht="30" customHeight="1" x14ac:dyDescent="0.35">
      <c r="B24" s="41" t="s">
        <v>94</v>
      </c>
      <c r="C24" s="18"/>
      <c r="D24" s="18"/>
      <c r="E24" s="18"/>
      <c r="F24" s="18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7">
        <f>COUNTA(October!$C24:$AG24)</f>
        <v>0</v>
      </c>
      <c r="AI24" s="18">
        <f>January11[[#This Row],[Total Days]]-(COUNTIF(C24:AG24,"H"))</f>
        <v>0</v>
      </c>
      <c r="AK24" s="41" t="s">
        <v>94</v>
      </c>
      <c r="AL24" s="20"/>
      <c r="AM24" s="20"/>
    </row>
    <row r="25" spans="2:39" ht="30" customHeight="1" x14ac:dyDescent="0.35">
      <c r="B25" s="41" t="s">
        <v>97</v>
      </c>
      <c r="C25" s="18"/>
      <c r="D25" s="18"/>
      <c r="E25" s="18"/>
      <c r="F25" s="18"/>
      <c r="G25" s="17"/>
      <c r="H25" s="18"/>
      <c r="I25" s="18"/>
      <c r="J25" s="18"/>
      <c r="K25" s="18"/>
      <c r="L25" s="18"/>
      <c r="M25" s="18"/>
      <c r="N25" s="17"/>
      <c r="O25" s="18"/>
      <c r="P25" s="18"/>
      <c r="Q25" s="18"/>
      <c r="R25" s="18"/>
      <c r="S25" s="18"/>
      <c r="T25" s="18"/>
      <c r="U25" s="17"/>
      <c r="V25" s="18"/>
      <c r="W25" s="18"/>
      <c r="X25" s="18"/>
      <c r="Y25" s="18"/>
      <c r="Z25" s="18"/>
      <c r="AA25" s="18"/>
      <c r="AB25" s="17"/>
      <c r="AC25" s="18"/>
      <c r="AD25" s="18"/>
      <c r="AE25" s="18"/>
      <c r="AF25" s="18"/>
      <c r="AG25" s="18"/>
      <c r="AH25" s="7">
        <f>COUNTA(October!$C25:$AG25)</f>
        <v>0</v>
      </c>
      <c r="AI25" s="18">
        <f>January11[[#This Row],[Total Days]]-(COUNTIF(C25:AG25,"H"))</f>
        <v>0</v>
      </c>
      <c r="AK25" s="41" t="s">
        <v>97</v>
      </c>
      <c r="AL25" s="20"/>
      <c r="AM25" s="20"/>
    </row>
    <row r="26" spans="2:39" ht="30" customHeight="1" x14ac:dyDescent="0.35">
      <c r="B26" s="41" t="s">
        <v>96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7">
        <f>COUNTA(October!$C26:$AG26)</f>
        <v>0</v>
      </c>
      <c r="AI26" s="18">
        <f>January11[[#This Row],[Total Days]]-(COUNTIF(C26:AG26,"H"))</f>
        <v>0</v>
      </c>
      <c r="AK26" s="41" t="s">
        <v>96</v>
      </c>
      <c r="AL26" s="20"/>
      <c r="AM26" s="20"/>
    </row>
    <row r="27" spans="2:39" ht="30" customHeight="1" x14ac:dyDescent="0.35">
      <c r="B27" s="41" t="s">
        <v>102</v>
      </c>
      <c r="C27" s="18"/>
      <c r="D27" s="18"/>
      <c r="E27" s="18"/>
      <c r="F27" s="18"/>
      <c r="G27" s="1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>
        <f>COUNTA(October!$C27:$AG27)</f>
        <v>0</v>
      </c>
      <c r="AI27" s="18">
        <f>January11[[#This Row],[Total Days]]-(COUNTIF(C27:AG27,"H"))</f>
        <v>0</v>
      </c>
      <c r="AK27" s="41" t="s">
        <v>102</v>
      </c>
      <c r="AL27" s="20"/>
      <c r="AM27" s="20"/>
    </row>
    <row r="28" spans="2:39" ht="30" customHeight="1" x14ac:dyDescent="0.35">
      <c r="B28" s="41" t="s">
        <v>92</v>
      </c>
      <c r="C28" s="18"/>
      <c r="D28" s="18"/>
      <c r="E28" s="18"/>
      <c r="F28" s="18"/>
      <c r="G28" s="17"/>
      <c r="H28" s="18"/>
      <c r="I28" s="18"/>
      <c r="J28" s="18"/>
      <c r="K28" s="18"/>
      <c r="L28" s="18"/>
      <c r="M28" s="18"/>
      <c r="N28" s="17"/>
      <c r="O28" s="18"/>
      <c r="P28" s="18"/>
      <c r="Q28" s="18"/>
      <c r="R28" s="18"/>
      <c r="S28" s="18"/>
      <c r="T28" s="18"/>
      <c r="U28" s="17"/>
      <c r="V28" s="18"/>
      <c r="W28" s="18"/>
      <c r="X28" s="18"/>
      <c r="Y28" s="18"/>
      <c r="Z28" s="18"/>
      <c r="AA28" s="18"/>
      <c r="AB28" s="17"/>
      <c r="AC28" s="18"/>
      <c r="AD28" s="18"/>
      <c r="AE28" s="18"/>
      <c r="AF28" s="18"/>
      <c r="AG28" s="18"/>
      <c r="AH28" s="18">
        <f>COUNTA(October!$C28:$AG28)</f>
        <v>0</v>
      </c>
      <c r="AI28" s="18">
        <f>January11[[#This Row],[Total Days]]-(COUNTIF(C28:AG28,"H"))</f>
        <v>0</v>
      </c>
      <c r="AK28" s="41" t="s">
        <v>92</v>
      </c>
      <c r="AL28" s="20"/>
      <c r="AM28" s="20"/>
    </row>
    <row r="29" spans="2:39" ht="30" customHeight="1" x14ac:dyDescent="0.35">
      <c r="B29" s="41" t="s">
        <v>87</v>
      </c>
      <c r="C29" s="18"/>
      <c r="D29" s="2"/>
      <c r="E29" s="2"/>
      <c r="F29" s="2"/>
      <c r="G29" s="2"/>
      <c r="H29" s="2"/>
      <c r="I29" s="2"/>
      <c r="J29" s="18"/>
      <c r="K29" s="2"/>
      <c r="L29" s="2"/>
      <c r="M29" s="2"/>
      <c r="N29" s="2"/>
      <c r="O29" s="2"/>
      <c r="P29" s="2"/>
      <c r="Q29" s="18"/>
      <c r="R29" s="2"/>
      <c r="S29" s="2"/>
      <c r="T29" s="2"/>
      <c r="U29" s="2"/>
      <c r="V29" s="2"/>
      <c r="W29" s="2"/>
      <c r="X29" s="18"/>
      <c r="Y29" s="2"/>
      <c r="Z29" s="2"/>
      <c r="AA29" s="2"/>
      <c r="AB29" s="2"/>
      <c r="AC29" s="2"/>
      <c r="AD29" s="2"/>
      <c r="AE29" s="18"/>
      <c r="AF29" s="18"/>
      <c r="AG29" s="18"/>
      <c r="AH29" s="18">
        <f>COUNTA(October!$C29:$AG29)</f>
        <v>0</v>
      </c>
      <c r="AI29" s="18">
        <f>January11[[#This Row],[Total Days]]-(COUNTIF(C29:AG29,"H"))</f>
        <v>0</v>
      </c>
      <c r="AK29" s="41" t="s">
        <v>87</v>
      </c>
      <c r="AL29" s="20"/>
      <c r="AM29" s="20"/>
    </row>
    <row r="30" spans="2:39" ht="30" customHeight="1" x14ac:dyDescent="0.35">
      <c r="B30" s="41" t="s">
        <v>86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31"/>
      <c r="S30" s="31"/>
      <c r="T30" s="31"/>
      <c r="U30" s="31"/>
      <c r="V30" s="31"/>
      <c r="W30" s="31"/>
      <c r="X30" s="30"/>
      <c r="Y30" s="31"/>
      <c r="Z30" s="31"/>
      <c r="AA30" s="31"/>
      <c r="AB30" s="31"/>
      <c r="AC30" s="31"/>
      <c r="AD30" s="31"/>
      <c r="AE30" s="30"/>
      <c r="AF30" s="30"/>
      <c r="AG30" s="18"/>
      <c r="AH30" s="18">
        <f>COUNTA(October!$C30:$AG30)</f>
        <v>0</v>
      </c>
      <c r="AI30" s="18">
        <f>January11[[#This Row],[Total Days]]-(COUNTIF(C30:AG30,"H"))</f>
        <v>0</v>
      </c>
      <c r="AK30" s="41" t="s">
        <v>86</v>
      </c>
      <c r="AL30" s="20"/>
      <c r="AM30" s="20"/>
    </row>
    <row r="31" spans="2:39" ht="30" customHeight="1" x14ac:dyDescent="0.35">
      <c r="B31" s="41" t="s">
        <v>103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1"/>
      <c r="T31" s="31"/>
      <c r="U31" s="31"/>
      <c r="V31" s="31"/>
      <c r="W31" s="31"/>
      <c r="X31" s="31"/>
      <c r="Y31" s="30"/>
      <c r="Z31" s="31"/>
      <c r="AA31" s="31"/>
      <c r="AB31" s="31"/>
      <c r="AC31" s="31"/>
      <c r="AD31" s="31"/>
      <c r="AE31" s="31"/>
      <c r="AF31" s="30"/>
      <c r="AG31" s="18"/>
      <c r="AH31" s="18">
        <f>COUNTA(October!$C31:$AG31)</f>
        <v>0</v>
      </c>
      <c r="AI31" s="18">
        <f>January11[[#This Row],[Total Days]]-(COUNTIF(C31:AG31,"H"))</f>
        <v>0</v>
      </c>
      <c r="AK31" s="41" t="s">
        <v>103</v>
      </c>
      <c r="AL31" s="20"/>
      <c r="AM31" s="20"/>
    </row>
    <row r="32" spans="2:39" ht="30" customHeight="1" x14ac:dyDescent="0.35">
      <c r="B32" s="41" t="s">
        <v>96</v>
      </c>
      <c r="C32" s="18"/>
      <c r="D32" s="18"/>
      <c r="E32" s="18"/>
      <c r="F32" s="18"/>
      <c r="G32" s="17"/>
      <c r="H32" s="17"/>
      <c r="I32" s="17"/>
      <c r="J32" s="17"/>
      <c r="K32" s="17"/>
      <c r="L32" s="18"/>
      <c r="M32" s="18"/>
      <c r="N32" s="18"/>
      <c r="O32" s="18"/>
      <c r="P32" s="18"/>
      <c r="Q32" s="18"/>
      <c r="R32" s="18"/>
      <c r="S32" s="30"/>
      <c r="T32" s="31"/>
      <c r="U32" s="31"/>
      <c r="V32" s="31"/>
      <c r="W32" s="31"/>
      <c r="X32" s="31"/>
      <c r="Y32" s="31"/>
      <c r="Z32" s="30"/>
      <c r="AA32" s="31"/>
      <c r="AB32" s="31"/>
      <c r="AC32" s="31"/>
      <c r="AD32" s="31"/>
      <c r="AE32" s="31"/>
      <c r="AF32" s="31"/>
      <c r="AG32" s="18"/>
      <c r="AH32" s="18">
        <f>COUNTA(October!$C32:$AG32)</f>
        <v>0</v>
      </c>
      <c r="AI32" s="18">
        <f>January11[[#This Row],[Total Days]]-(COUNTIF(C32:AG32,"H"))</f>
        <v>0</v>
      </c>
      <c r="AK32" s="41" t="s">
        <v>96</v>
      </c>
      <c r="AL32" s="20"/>
      <c r="AM32" s="20"/>
    </row>
    <row r="33" spans="2:39" ht="30" customHeight="1" x14ac:dyDescent="0.35">
      <c r="B33" s="41" t="s">
        <v>100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18"/>
      <c r="AH33" s="18">
        <f>COUNTA(October!$C33:$AG33)</f>
        <v>0</v>
      </c>
      <c r="AI33" s="18">
        <f>January11[[#This Row],[Total Days]]-(COUNTIF(C33:AG33,"H"))</f>
        <v>0</v>
      </c>
      <c r="AK33" s="41" t="s">
        <v>100</v>
      </c>
      <c r="AL33" s="20"/>
      <c r="AM33" s="20"/>
    </row>
    <row r="34" spans="2:39" ht="30" customHeight="1" x14ac:dyDescent="0.35">
      <c r="B34" s="41" t="s">
        <v>101</v>
      </c>
      <c r="C34" s="18"/>
      <c r="D34" s="18"/>
      <c r="E34" s="18"/>
      <c r="F34" s="18"/>
      <c r="G34" s="17"/>
      <c r="H34" s="18"/>
      <c r="I34" s="18"/>
      <c r="J34" s="18"/>
      <c r="K34" s="18"/>
      <c r="L34" s="18"/>
      <c r="M34" s="18"/>
      <c r="N34" s="17"/>
      <c r="O34" s="18"/>
      <c r="P34" s="18"/>
      <c r="Q34" s="18"/>
      <c r="R34" s="18"/>
      <c r="S34" s="30"/>
      <c r="T34" s="30"/>
      <c r="U34" s="32"/>
      <c r="V34" s="30"/>
      <c r="W34" s="30"/>
      <c r="X34" s="30"/>
      <c r="Y34" s="30"/>
      <c r="Z34" s="30"/>
      <c r="AA34" s="30"/>
      <c r="AB34" s="32"/>
      <c r="AC34" s="30"/>
      <c r="AD34" s="30"/>
      <c r="AE34" s="30"/>
      <c r="AF34" s="30"/>
      <c r="AG34" s="18"/>
      <c r="AH34" s="18">
        <f>COUNTA(October!$C34:$AG34)</f>
        <v>0</v>
      </c>
      <c r="AI34" s="18">
        <f>January11[[#This Row],[Total Days]]-(COUNTIF(C34:AG34,"H"))</f>
        <v>0</v>
      </c>
      <c r="AK34" s="41" t="s">
        <v>101</v>
      </c>
      <c r="AL34" s="20"/>
      <c r="AM34" s="20"/>
    </row>
    <row r="35" spans="2:39" ht="30" customHeight="1" x14ac:dyDescent="0.35">
      <c r="B35" s="41" t="s">
        <v>95</v>
      </c>
      <c r="C35" s="18"/>
      <c r="D35" s="18"/>
      <c r="E35" s="18"/>
      <c r="F35" s="18"/>
      <c r="G35" s="17"/>
      <c r="H35" s="18"/>
      <c r="I35" s="18"/>
      <c r="J35" s="18"/>
      <c r="K35" s="18"/>
      <c r="L35" s="18"/>
      <c r="M35" s="18"/>
      <c r="N35" s="17"/>
      <c r="O35" s="18"/>
      <c r="P35" s="18"/>
      <c r="Q35" s="18"/>
      <c r="R35" s="18"/>
      <c r="S35" s="30"/>
      <c r="T35" s="30"/>
      <c r="U35" s="32"/>
      <c r="V35" s="30"/>
      <c r="W35" s="30"/>
      <c r="X35" s="30"/>
      <c r="Y35" s="30"/>
      <c r="Z35" s="30"/>
      <c r="AA35" s="30"/>
      <c r="AB35" s="32"/>
      <c r="AC35" s="30"/>
      <c r="AD35" s="30"/>
      <c r="AE35" s="30"/>
      <c r="AF35" s="30"/>
      <c r="AG35" s="18"/>
      <c r="AH35" s="18">
        <f>COUNTA(October!$C35:$AG35)</f>
        <v>0</v>
      </c>
      <c r="AI35" s="18">
        <f>January11[[#This Row],[Total Days]]-(COUNTIF(C35:AG35,"H"))</f>
        <v>0</v>
      </c>
      <c r="AK35" s="41" t="s">
        <v>95</v>
      </c>
      <c r="AL35" s="20"/>
      <c r="AM35" s="20"/>
    </row>
    <row r="36" spans="2:39" ht="30" customHeight="1" x14ac:dyDescent="0.35">
      <c r="B36" s="41" t="s">
        <v>98</v>
      </c>
      <c r="C36" s="18"/>
      <c r="D36" s="18"/>
      <c r="E36" s="18"/>
      <c r="F36" s="18"/>
      <c r="G36" s="1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18"/>
      <c r="AH36" s="18">
        <f>COUNTA(October!$C36:$AG36)</f>
        <v>0</v>
      </c>
      <c r="AI36" s="18">
        <f>January11[[#This Row],[Total Days]]-(COUNTIF(C36:AG36,"H"))</f>
        <v>0</v>
      </c>
      <c r="AK36" s="41" t="s">
        <v>98</v>
      </c>
      <c r="AL36" s="20"/>
      <c r="AM36" s="20"/>
    </row>
    <row r="37" spans="2:39" ht="30" customHeight="1" thickBot="1" x14ac:dyDescent="0.4">
      <c r="B37" s="41" t="s">
        <v>99</v>
      </c>
      <c r="C37" s="18"/>
      <c r="D37" s="18"/>
      <c r="E37" s="18"/>
      <c r="F37" s="18"/>
      <c r="G37" s="17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>
        <f>COUNTA(October!$C37:$AG37)</f>
        <v>0</v>
      </c>
      <c r="AI37" s="18">
        <f>January11[[#This Row],[Total Days]]-(COUNTIF(C37:AG37,"H"))</f>
        <v>0</v>
      </c>
      <c r="AK37" s="41" t="s">
        <v>99</v>
      </c>
      <c r="AL37" s="20"/>
      <c r="AM37" s="20"/>
    </row>
    <row r="38" spans="2:39" ht="30" customHeight="1" thickBot="1" x14ac:dyDescent="0.4">
      <c r="B38" s="1"/>
      <c r="C38" s="18"/>
      <c r="D38" s="18"/>
      <c r="E38" s="18"/>
      <c r="F38" s="18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>
        <f>COUNTA(October!$C38:$AG38)</f>
        <v>0</v>
      </c>
      <c r="AI38" s="18">
        <f>January11[[#This Row],[Total Days]]-(COUNTIF(C38:AG38,"H"))</f>
        <v>0</v>
      </c>
      <c r="AK38" s="25"/>
      <c r="AL38" s="20"/>
      <c r="AM38" s="20"/>
    </row>
    <row r="39" spans="2:39" ht="30" customHeight="1" thickBot="1" x14ac:dyDescent="0.4">
      <c r="B39" s="1"/>
      <c r="C39" s="18"/>
      <c r="D39" s="18"/>
      <c r="E39" s="18"/>
      <c r="F39" s="18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>
        <f>COUNTA(October!$C39:$AG39)</f>
        <v>0</v>
      </c>
      <c r="AI39" s="18">
        <f>January11[[#This Row],[Total Days]]-(COUNTIF(C39:AG39,"H"))</f>
        <v>0</v>
      </c>
      <c r="AK39" s="25"/>
    </row>
    <row r="40" spans="2:39" ht="30" customHeight="1" thickBot="1" x14ac:dyDescent="0.4">
      <c r="B40" s="1"/>
      <c r="C40" s="18"/>
      <c r="D40" s="18"/>
      <c r="E40" s="18"/>
      <c r="F40" s="18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>
        <f>COUNTA(October!$C40:$AG40)</f>
        <v>0</v>
      </c>
      <c r="AI40" s="18">
        <f>January11[[#This Row],[Total Days]]-(COUNTIF(C40:AG40,"H"))</f>
        <v>0</v>
      </c>
      <c r="AK40" s="26"/>
    </row>
    <row r="41" spans="2:39" ht="30" customHeight="1" thickBot="1" x14ac:dyDescent="0.4">
      <c r="B41" s="1"/>
      <c r="C41" s="18"/>
      <c r="D41" s="18"/>
      <c r="E41" s="18"/>
      <c r="F41" s="18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>
        <f>COUNTA(October!$C41:$AG41)</f>
        <v>0</v>
      </c>
      <c r="AI41" s="18">
        <f>January11[[#This Row],[Total Days]]-(COUNTIF(C41:AG41,"H"))</f>
        <v>0</v>
      </c>
      <c r="AK41" s="27"/>
    </row>
    <row r="42" spans="2:39" ht="30" customHeight="1" thickBot="1" x14ac:dyDescent="0.4">
      <c r="B42" s="1"/>
      <c r="C42" s="18"/>
      <c r="D42" s="18"/>
      <c r="E42" s="18"/>
      <c r="F42" s="18"/>
      <c r="G42" s="1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>
        <f>COUNTA(October!$C42:$AG42)</f>
        <v>0</v>
      </c>
      <c r="AI42" s="18">
        <f>January11[[#This Row],[Total Days]]-(COUNTIF(C42:AG42,"H"))</f>
        <v>0</v>
      </c>
      <c r="AK42" s="27"/>
    </row>
    <row r="43" spans="2:39" ht="30" customHeight="1" thickBot="1" x14ac:dyDescent="0.4">
      <c r="B43" s="1"/>
      <c r="C43" s="18"/>
      <c r="D43" s="18"/>
      <c r="E43" s="18"/>
      <c r="F43" s="18"/>
      <c r="G43" s="1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>
        <f>COUNTA(October!$C43:$AG43)</f>
        <v>0</v>
      </c>
      <c r="AI43" s="18">
        <f>January11[[#This Row],[Total Days]]-(COUNTIF(C43:AG43,"H"))</f>
        <v>0</v>
      </c>
      <c r="AK43" s="27"/>
    </row>
    <row r="44" spans="2:39" ht="30" customHeight="1" thickBot="1" x14ac:dyDescent="0.4">
      <c r="B44" s="1"/>
      <c r="C44" s="18"/>
      <c r="D44" s="18"/>
      <c r="E44" s="18"/>
      <c r="F44" s="18"/>
      <c r="G44" s="1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>
        <f>COUNTA(October!$C44:$AG44)</f>
        <v>0</v>
      </c>
      <c r="AI44" s="18">
        <f>January11[[#This Row],[Total Days]]-(COUNTIF(C44:AG44,"H"))</f>
        <v>0</v>
      </c>
      <c r="AK44" s="27"/>
    </row>
    <row r="45" spans="2:39" ht="30" customHeight="1" thickBot="1" x14ac:dyDescent="0.4">
      <c r="B45" s="15"/>
      <c r="C45" s="1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9">
        <f>SUBTOTAL(109,January11[Total Days])</f>
        <v>0</v>
      </c>
      <c r="AI45" s="2"/>
      <c r="AK45" s="27"/>
    </row>
    <row r="46" spans="2:39" ht="30" customHeight="1" thickBot="1" x14ac:dyDescent="0.4">
      <c r="C46" s="2" t="s">
        <v>48</v>
      </c>
      <c r="D46" s="2" t="s">
        <v>49</v>
      </c>
      <c r="E46" s="2" t="s">
        <v>50</v>
      </c>
      <c r="F46" s="2" t="s">
        <v>51</v>
      </c>
      <c r="G46" s="2" t="s">
        <v>52</v>
      </c>
      <c r="H46" s="2" t="s">
        <v>53</v>
      </c>
      <c r="I46" s="2" t="s">
        <v>54</v>
      </c>
      <c r="J46" s="2" t="s">
        <v>48</v>
      </c>
      <c r="K46" s="2" t="s">
        <v>49</v>
      </c>
      <c r="L46" s="2" t="s">
        <v>50</v>
      </c>
      <c r="M46" s="2" t="s">
        <v>51</v>
      </c>
      <c r="N46" s="2" t="s">
        <v>52</v>
      </c>
      <c r="O46" s="2" t="s">
        <v>53</v>
      </c>
      <c r="P46" s="2" t="s">
        <v>54</v>
      </c>
      <c r="Q46" s="2" t="s">
        <v>48</v>
      </c>
      <c r="R46" s="2" t="s">
        <v>49</v>
      </c>
      <c r="S46" s="2" t="s">
        <v>50</v>
      </c>
      <c r="T46" s="2" t="s">
        <v>51</v>
      </c>
      <c r="U46" s="2" t="s">
        <v>52</v>
      </c>
      <c r="V46" s="2" t="s">
        <v>53</v>
      </c>
      <c r="W46" s="2" t="s">
        <v>54</v>
      </c>
      <c r="X46" s="2" t="s">
        <v>48</v>
      </c>
      <c r="Y46" s="2" t="s">
        <v>49</v>
      </c>
      <c r="Z46" s="2" t="s">
        <v>50</v>
      </c>
      <c r="AA46" s="2" t="s">
        <v>51</v>
      </c>
      <c r="AB46" s="2" t="s">
        <v>52</v>
      </c>
      <c r="AC46" s="2" t="s">
        <v>53</v>
      </c>
      <c r="AD46" s="2" t="s">
        <v>54</v>
      </c>
      <c r="AE46" s="2" t="s">
        <v>48</v>
      </c>
      <c r="AF46" s="2" t="s">
        <v>49</v>
      </c>
      <c r="AG46" s="2" t="s">
        <v>50</v>
      </c>
      <c r="AK46" s="27"/>
    </row>
    <row r="47" spans="2:39" ht="30" customHeight="1" thickBot="1" x14ac:dyDescent="0.4">
      <c r="C47" s="2" t="s">
        <v>9</v>
      </c>
      <c r="D47" s="2" t="s">
        <v>10</v>
      </c>
      <c r="E47" s="2" t="s">
        <v>11</v>
      </c>
      <c r="F47" s="2" t="s">
        <v>12</v>
      </c>
      <c r="G47" s="2" t="s">
        <v>13</v>
      </c>
      <c r="H47" s="2" t="s">
        <v>14</v>
      </c>
      <c r="I47" s="2" t="s">
        <v>15</v>
      </c>
      <c r="J47" s="2" t="s">
        <v>16</v>
      </c>
      <c r="K47" s="2" t="s">
        <v>17</v>
      </c>
      <c r="L47" s="2" t="s">
        <v>18</v>
      </c>
      <c r="M47" s="2" t="s">
        <v>19</v>
      </c>
      <c r="N47" s="2" t="s">
        <v>20</v>
      </c>
      <c r="O47" s="2" t="s">
        <v>21</v>
      </c>
      <c r="P47" s="2" t="s">
        <v>22</v>
      </c>
      <c r="Q47" s="2" t="s">
        <v>23</v>
      </c>
      <c r="R47" s="2" t="s">
        <v>24</v>
      </c>
      <c r="S47" s="2" t="s">
        <v>25</v>
      </c>
      <c r="T47" s="2" t="s">
        <v>26</v>
      </c>
      <c r="U47" s="2" t="s">
        <v>27</v>
      </c>
      <c r="V47" s="2" t="s">
        <v>28</v>
      </c>
      <c r="W47" s="2" t="s">
        <v>29</v>
      </c>
      <c r="X47" s="2" t="s">
        <v>30</v>
      </c>
      <c r="Y47" s="2" t="s">
        <v>31</v>
      </c>
      <c r="Z47" s="2" t="s">
        <v>32</v>
      </c>
      <c r="AA47" s="2" t="s">
        <v>33</v>
      </c>
      <c r="AB47" s="2" t="s">
        <v>34</v>
      </c>
      <c r="AC47" s="2" t="s">
        <v>35</v>
      </c>
      <c r="AD47" s="2" t="s">
        <v>36</v>
      </c>
      <c r="AE47" s="2" t="s">
        <v>37</v>
      </c>
      <c r="AF47" s="2" t="s">
        <v>38</v>
      </c>
      <c r="AG47" s="2" t="s">
        <v>39</v>
      </c>
      <c r="AK47" s="27"/>
    </row>
    <row r="48" spans="2:39" ht="30" customHeight="1" thickBot="1" x14ac:dyDescent="0.4">
      <c r="AK48" s="27"/>
    </row>
  </sheetData>
  <mergeCells count="10">
    <mergeCell ref="AA2:AC2"/>
    <mergeCell ref="AE2:AG2"/>
    <mergeCell ref="AI2:AK2"/>
    <mergeCell ref="C4:AG4"/>
    <mergeCell ref="D2:F2"/>
    <mergeCell ref="H2:J2"/>
    <mergeCell ref="L2:M2"/>
    <mergeCell ref="O2:Q2"/>
    <mergeCell ref="S2:U2"/>
    <mergeCell ref="W2:Y2"/>
  </mergeCells>
  <phoneticPr fontId="9" type="noConversion"/>
  <conditionalFormatting sqref="C7:AG37">
    <cfRule type="endsWith" dxfId="35" priority="1" stopIfTrue="1" operator="endsWith" text="AB">
      <formula>RIGHT(C7,LEN("AB"))="AB"</formula>
    </cfRule>
    <cfRule type="beginsWith" dxfId="34" priority="2" stopIfTrue="1" operator="beginsWith" text="SL">
      <formula>LEFT(C7,LEN("SL"))="SL"</formula>
    </cfRule>
    <cfRule type="beginsWith" dxfId="33" priority="3" stopIfTrue="1" operator="beginsWith" text="AL">
      <formula>LEFT(C7,LEN("AL"))="AL"</formula>
    </cfRule>
    <cfRule type="endsWith" dxfId="32" priority="4" stopIfTrue="1" operator="endsWith" text="OF">
      <formula>RIGHT(C7,LEN("OF"))="OF"</formula>
    </cfRule>
    <cfRule type="endsWith" dxfId="31" priority="5" stopIfTrue="1" operator="endsWith" text="FL">
      <formula>RIGHT(C7,LEN("FL"))="FL"</formula>
    </cfRule>
    <cfRule type="endsWith" dxfId="30" priority="6" stopIfTrue="1" operator="endsWith" text="TBH">
      <formula>RIGHT(C7,LEN("TBH"))="TBH"</formula>
    </cfRule>
    <cfRule type="beginsWith" dxfId="29" priority="7" stopIfTrue="1" operator="beginsWith" text="DR">
      <formula>LEFT(C7,LEN("DR"))="DR"</formula>
    </cfRule>
    <cfRule type="beginsWith" dxfId="28" priority="8" stopIfTrue="1" operator="beginsWith" text="SS">
      <formula>LEFT(C7,LEN("SS"))="SS"</formula>
    </cfRule>
    <cfRule type="beginsWith" dxfId="27" priority="9" stopIfTrue="1" operator="beginsWith" text="DO">
      <formula>LEFT(C7,LEN("DO"))="DO"</formula>
    </cfRule>
  </conditionalFormatting>
  <dataValidations count="3">
    <dataValidation allowBlank="1" showErrorMessage="1" sqref="AH4 AK41:AK48 C46:AG47 B2:B6 B1:AG1 C2:W2 AD2:AE2 AH2:AI2 Z2:AA2 C3:AG17 AL8:AM38" xr:uid="{6EABF129-67C9-4AC6-91BD-51E5FF566F3F}"/>
    <dataValidation allowBlank="1" showInputMessage="1" showErrorMessage="1" prompt="Enter year in the cell below" sqref="AH3" xr:uid="{ABDD4D5F-09AA-4D95-97C0-758FFDD97318}"/>
    <dataValidation allowBlank="1" showInputMessage="1" showErrorMessage="1" prompt="Automatically calculates total number of days an employee was absent this month" sqref="AH6" xr:uid="{D724D8B0-5DAC-4683-A03E-1BB9119E2F89}"/>
  </dataValidations>
  <printOptions horizontalCentered="1"/>
  <pageMargins left="0.25" right="0.25" top="0.75" bottom="0.75" header="0.3" footer="0.3"/>
  <pageSetup paperSize="9" scale="75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90A3D9-4AFE-4651-879F-9905E35C320E}">
          <x14:formula1>
            <xm:f>'Employee Names'!$B$4:$B$37</xm:f>
          </x14:formula1>
          <xm:sqref>AK7:AK37 B7:B44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2" tint="-0.249977111117893"/>
    <pageSetUpPr fitToPage="1"/>
  </sheetPr>
  <dimension ref="B1:AM48"/>
  <sheetViews>
    <sheetView showGridLines="0" zoomScale="75" zoomScaleNormal="100" workbookViewId="0">
      <selection activeCell="A11" sqref="A11:XFD11"/>
    </sheetView>
  </sheetViews>
  <sheetFormatPr defaultColWidth="8.81640625" defaultRowHeight="30" customHeight="1" x14ac:dyDescent="0.35"/>
  <cols>
    <col min="1" max="1" width="1.08984375" customWidth="1"/>
    <col min="2" max="2" width="25.6328125" customWidth="1"/>
    <col min="3" max="11" width="6.36328125" bestFit="1" customWidth="1"/>
    <col min="12" max="33" width="7.36328125" bestFit="1" customWidth="1"/>
    <col min="34" max="34" width="14.1796875" bestFit="1" customWidth="1"/>
    <col min="35" max="35" width="9.81640625" bestFit="1" customWidth="1"/>
    <col min="37" max="37" width="21.81640625" customWidth="1"/>
  </cols>
  <sheetData>
    <row r="1" spans="2:39" ht="50" customHeight="1" x14ac:dyDescent="0.35">
      <c r="B1" s="10" t="s">
        <v>0</v>
      </c>
    </row>
    <row r="2" spans="2:39" ht="28" customHeight="1" x14ac:dyDescent="0.35">
      <c r="B2" s="13" t="s">
        <v>1</v>
      </c>
      <c r="C2" s="3" t="s">
        <v>116</v>
      </c>
      <c r="D2" s="67" t="s">
        <v>117</v>
      </c>
      <c r="E2" s="67"/>
      <c r="F2" s="67"/>
      <c r="G2" s="29" t="s">
        <v>74</v>
      </c>
      <c r="H2" s="68" t="s">
        <v>107</v>
      </c>
      <c r="I2" s="68"/>
      <c r="J2" s="68"/>
      <c r="K2" s="4" t="s">
        <v>114</v>
      </c>
      <c r="L2" s="68" t="s">
        <v>108</v>
      </c>
      <c r="M2" s="68"/>
      <c r="N2" s="5" t="s">
        <v>61</v>
      </c>
      <c r="O2" s="67" t="s">
        <v>106</v>
      </c>
      <c r="P2" s="67"/>
      <c r="Q2" s="67"/>
      <c r="R2" s="6" t="s">
        <v>2</v>
      </c>
      <c r="S2" s="68" t="s">
        <v>109</v>
      </c>
      <c r="T2" s="68"/>
      <c r="U2" s="68"/>
      <c r="V2" s="33" t="s">
        <v>115</v>
      </c>
      <c r="W2" s="65" t="s">
        <v>110</v>
      </c>
      <c r="X2" s="65"/>
      <c r="Y2" s="65"/>
      <c r="Z2" s="34" t="s">
        <v>118</v>
      </c>
      <c r="AA2" s="65" t="s">
        <v>119</v>
      </c>
      <c r="AB2" s="65"/>
      <c r="AC2" s="65"/>
      <c r="AD2" s="42" t="s">
        <v>120</v>
      </c>
      <c r="AE2" s="65" t="s">
        <v>121</v>
      </c>
      <c r="AF2" s="65"/>
      <c r="AG2" s="65"/>
      <c r="AH2" s="43" t="s">
        <v>122</v>
      </c>
      <c r="AI2" s="65" t="s">
        <v>123</v>
      </c>
      <c r="AJ2" s="65"/>
      <c r="AK2" s="65"/>
    </row>
    <row r="3" spans="2:39" ht="15" customHeight="1" x14ac:dyDescent="0.35">
      <c r="AH3" s="14" t="s">
        <v>3</v>
      </c>
    </row>
    <row r="4" spans="2:39" ht="30" customHeight="1" x14ac:dyDescent="0.35">
      <c r="B4" s="8" t="s">
        <v>66</v>
      </c>
      <c r="C4" s="66" t="s">
        <v>5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8">
        <v>2025</v>
      </c>
    </row>
    <row r="5" spans="2:39" ht="15" customHeight="1" x14ac:dyDescent="0.35">
      <c r="B5" s="8"/>
      <c r="C5" s="2" t="s">
        <v>53</v>
      </c>
      <c r="D5" s="2" t="s">
        <v>54</v>
      </c>
      <c r="E5" s="2" t="s">
        <v>48</v>
      </c>
      <c r="F5" s="2" t="s">
        <v>49</v>
      </c>
      <c r="G5" s="2" t="s">
        <v>50</v>
      </c>
      <c r="H5" s="2" t="s">
        <v>51</v>
      </c>
      <c r="I5" s="2" t="s">
        <v>52</v>
      </c>
      <c r="J5" s="2" t="s">
        <v>53</v>
      </c>
      <c r="K5" s="2" t="s">
        <v>54</v>
      </c>
      <c r="L5" s="2" t="s">
        <v>48</v>
      </c>
      <c r="M5" s="2" t="s">
        <v>49</v>
      </c>
      <c r="N5" s="2" t="s">
        <v>50</v>
      </c>
      <c r="O5" s="2" t="s">
        <v>51</v>
      </c>
      <c r="P5" s="2" t="s">
        <v>52</v>
      </c>
      <c r="Q5" s="2" t="s">
        <v>53</v>
      </c>
      <c r="R5" s="2" t="s">
        <v>54</v>
      </c>
      <c r="S5" s="2" t="s">
        <v>48</v>
      </c>
      <c r="T5" s="2" t="s">
        <v>49</v>
      </c>
      <c r="U5" s="2" t="s">
        <v>50</v>
      </c>
      <c r="V5" s="2" t="s">
        <v>51</v>
      </c>
      <c r="W5" s="2" t="s">
        <v>52</v>
      </c>
      <c r="X5" s="2" t="s">
        <v>53</v>
      </c>
      <c r="Y5" s="2" t="s">
        <v>54</v>
      </c>
      <c r="Z5" s="2" t="s">
        <v>48</v>
      </c>
      <c r="AA5" s="2" t="s">
        <v>49</v>
      </c>
      <c r="AB5" s="2" t="s">
        <v>50</v>
      </c>
      <c r="AC5" s="2" t="s">
        <v>51</v>
      </c>
      <c r="AD5" s="2" t="s">
        <v>52</v>
      </c>
      <c r="AE5" s="2" t="s">
        <v>53</v>
      </c>
      <c r="AF5" s="2" t="s">
        <v>54</v>
      </c>
      <c r="AG5" s="2"/>
      <c r="AH5" s="8"/>
    </row>
    <row r="6" spans="2:39" ht="15" customHeight="1" x14ac:dyDescent="0.35">
      <c r="B6" s="28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21</v>
      </c>
      <c r="P6" s="2" t="s">
        <v>22</v>
      </c>
      <c r="Q6" s="2" t="s">
        <v>23</v>
      </c>
      <c r="R6" s="2" t="s">
        <v>24</v>
      </c>
      <c r="S6" s="2" t="s">
        <v>25</v>
      </c>
      <c r="T6" s="2" t="s">
        <v>26</v>
      </c>
      <c r="U6" s="2" t="s">
        <v>27</v>
      </c>
      <c r="V6" s="2" t="s">
        <v>28</v>
      </c>
      <c r="W6" s="2" t="s">
        <v>29</v>
      </c>
      <c r="X6" s="2" t="s">
        <v>30</v>
      </c>
      <c r="Y6" s="2" t="s">
        <v>31</v>
      </c>
      <c r="Z6" s="2" t="s">
        <v>32</v>
      </c>
      <c r="AA6" s="2" t="s">
        <v>33</v>
      </c>
      <c r="AB6" s="2" t="s">
        <v>34</v>
      </c>
      <c r="AC6" s="2" t="s">
        <v>35</v>
      </c>
      <c r="AD6" s="2" t="s">
        <v>36</v>
      </c>
      <c r="AE6" s="2" t="s">
        <v>37</v>
      </c>
      <c r="AF6" s="2" t="s">
        <v>38</v>
      </c>
      <c r="AG6" s="2" t="s">
        <v>56</v>
      </c>
      <c r="AH6" s="11" t="s">
        <v>40</v>
      </c>
      <c r="AI6" s="12" t="s">
        <v>41</v>
      </c>
      <c r="AK6" t="s">
        <v>6</v>
      </c>
      <c r="AL6" t="s">
        <v>7</v>
      </c>
    </row>
    <row r="7" spans="2:39" ht="30" customHeight="1" x14ac:dyDescent="0.35">
      <c r="B7" s="41" t="s">
        <v>75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7">
        <f>COUNTA(November!$C7:$AG7)</f>
        <v>0</v>
      </c>
      <c r="AI7" s="18">
        <f>January12[[#This Row],[Total Days]]-(COUNTIF(C7:AG7,"H"))</f>
        <v>0</v>
      </c>
      <c r="AK7" s="41" t="s">
        <v>75</v>
      </c>
      <c r="AL7" s="20" t="s">
        <v>44</v>
      </c>
    </row>
    <row r="8" spans="2:39" ht="30" customHeight="1" x14ac:dyDescent="0.35">
      <c r="B8" s="41" t="s">
        <v>77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7">
        <f>COUNTA(November!$C8:$AG8)</f>
        <v>0</v>
      </c>
      <c r="AI8" s="18">
        <f>January12[[#This Row],[Total Days]]-(COUNTIF(C8:AG8,"H"))</f>
        <v>0</v>
      </c>
      <c r="AK8" s="41" t="s">
        <v>77</v>
      </c>
      <c r="AL8" s="20" t="s">
        <v>43</v>
      </c>
      <c r="AM8" s="20"/>
    </row>
    <row r="9" spans="2:39" ht="30" customHeight="1" x14ac:dyDescent="0.35">
      <c r="B9" s="41" t="s">
        <v>78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7">
        <f>COUNTA(November!$C9:$AG9)</f>
        <v>0</v>
      </c>
      <c r="AI9" s="18">
        <f>January12[[#This Row],[Total Days]]-(COUNTIF(C9:AG9,"H"))</f>
        <v>0</v>
      </c>
      <c r="AK9" s="41" t="s">
        <v>78</v>
      </c>
      <c r="AL9" s="20" t="s">
        <v>42</v>
      </c>
      <c r="AM9" s="20"/>
    </row>
    <row r="10" spans="2:39" ht="30" customHeight="1" x14ac:dyDescent="0.35">
      <c r="B10" s="41" t="s">
        <v>76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7">
        <f>COUNTA(November!$C10:$AG10)</f>
        <v>0</v>
      </c>
      <c r="AI10" s="18">
        <f>January12[[#This Row],[Total Days]]-(COUNTIF(C10:AG10,"H"))</f>
        <v>0</v>
      </c>
      <c r="AK10" s="41" t="s">
        <v>76</v>
      </c>
      <c r="AL10" s="20" t="s">
        <v>45</v>
      </c>
      <c r="AM10" s="20"/>
    </row>
    <row r="11" spans="2:39" ht="30" customHeight="1" x14ac:dyDescent="0.35">
      <c r="B11" s="41" t="s">
        <v>79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7">
        <f>COUNTA(November!$C11:$AG11)</f>
        <v>0</v>
      </c>
      <c r="AI11" s="18">
        <f>January12[[#This Row],[Total Days]]-(COUNTIF(C11:AG11,"H"))</f>
        <v>0</v>
      </c>
      <c r="AK11" s="41" t="s">
        <v>79</v>
      </c>
      <c r="AL11" s="20" t="s">
        <v>42</v>
      </c>
      <c r="AM11" s="20"/>
    </row>
    <row r="12" spans="2:39" ht="30" customHeight="1" x14ac:dyDescent="0.35">
      <c r="B12" s="41" t="s">
        <v>80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7">
        <f>COUNTA(November!$C12:$AG12)</f>
        <v>0</v>
      </c>
      <c r="AI12" s="18">
        <f>January12[[#This Row],[Total Days]]-(COUNTIF(C12:AG12,"H"))</f>
        <v>0</v>
      </c>
      <c r="AK12" s="41" t="s">
        <v>80</v>
      </c>
      <c r="AL12" s="20" t="s">
        <v>45</v>
      </c>
      <c r="AM12" s="20"/>
    </row>
    <row r="13" spans="2:39" ht="30" customHeight="1" x14ac:dyDescent="0.35">
      <c r="B13" s="41" t="s">
        <v>81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7">
        <f>COUNTA(November!$C13:$AG13)</f>
        <v>0</v>
      </c>
      <c r="AI13" s="18">
        <f>January12[[#This Row],[Total Days]]-(COUNTIF(C13:AG13,"H"))</f>
        <v>0</v>
      </c>
      <c r="AK13" s="41" t="s">
        <v>81</v>
      </c>
      <c r="AL13" s="20" t="s">
        <v>44</v>
      </c>
      <c r="AM13" s="20"/>
    </row>
    <row r="14" spans="2:39" ht="30" customHeight="1" x14ac:dyDescent="0.35">
      <c r="B14" s="41" t="s">
        <v>88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7">
        <f>COUNTA(November!$C14:$AG14)</f>
        <v>0</v>
      </c>
      <c r="AI14" s="18">
        <f>January12[[#This Row],[Total Days]]-(COUNTIF(C14:AG14,"H"))</f>
        <v>0</v>
      </c>
      <c r="AK14" s="41" t="s">
        <v>88</v>
      </c>
      <c r="AL14" s="20" t="s">
        <v>44</v>
      </c>
      <c r="AM14" s="20"/>
    </row>
    <row r="15" spans="2:39" ht="30" customHeight="1" x14ac:dyDescent="0.35">
      <c r="B15" s="41" t="s">
        <v>89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7">
        <f>COUNTA(November!$C15:$AG15)</f>
        <v>0</v>
      </c>
      <c r="AI15" s="18">
        <f>January12[[#This Row],[Total Days]]-(COUNTIF(C15:AG15,"H"))</f>
        <v>0</v>
      </c>
      <c r="AK15" s="41" t="s">
        <v>89</v>
      </c>
      <c r="AL15" s="20" t="s">
        <v>44</v>
      </c>
      <c r="AM15" s="20"/>
    </row>
    <row r="16" spans="2:39" ht="30" customHeight="1" x14ac:dyDescent="0.35">
      <c r="B16" s="41" t="s">
        <v>90</v>
      </c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8"/>
      <c r="AG16" s="18"/>
      <c r="AH16" s="7">
        <f>COUNTA(November!$C16:$AG16)</f>
        <v>0</v>
      </c>
      <c r="AI16" s="18">
        <f>January12[[#This Row],[Total Days]]-(COUNTIF(C16:AG16,"H"))</f>
        <v>0</v>
      </c>
      <c r="AK16" s="41" t="s">
        <v>90</v>
      </c>
      <c r="AL16" s="20" t="s">
        <v>43</v>
      </c>
      <c r="AM16" s="20"/>
    </row>
    <row r="17" spans="2:39" ht="30" customHeight="1" x14ac:dyDescent="0.35">
      <c r="B17" s="41" t="s">
        <v>91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7">
        <f>COUNTA(November!$C17:$AG17)</f>
        <v>0</v>
      </c>
      <c r="AI17" s="18">
        <f>January12[[#This Row],[Total Days]]-(COUNTIF(C17:AG17,"H"))</f>
        <v>0</v>
      </c>
      <c r="AK17" s="41" t="s">
        <v>91</v>
      </c>
      <c r="AL17" s="20" t="s">
        <v>44</v>
      </c>
      <c r="AM17" s="20"/>
    </row>
    <row r="18" spans="2:39" ht="30" customHeight="1" x14ac:dyDescent="0.35">
      <c r="B18" s="41" t="s">
        <v>104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7">
        <f>COUNTA(November!$C18:$AG18)</f>
        <v>0</v>
      </c>
      <c r="AI18" s="18">
        <f>January12[[#This Row],[Total Days]]-(COUNTIF(C18:AG18,"H"))</f>
        <v>0</v>
      </c>
      <c r="AK18" s="41" t="s">
        <v>104</v>
      </c>
      <c r="AL18" s="20" t="s">
        <v>43</v>
      </c>
      <c r="AM18" s="20"/>
    </row>
    <row r="19" spans="2:39" ht="30" customHeight="1" x14ac:dyDescent="0.35">
      <c r="B19" s="41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7">
        <f>COUNTA(November!$C19:$AG19)</f>
        <v>0</v>
      </c>
      <c r="AI19" s="18">
        <f>January12[[#This Row],[Total Days]]-(COUNTIF(C19:AG19,"H"))</f>
        <v>0</v>
      </c>
      <c r="AK19" s="41" t="s">
        <v>82</v>
      </c>
      <c r="AL19" s="20" t="s">
        <v>45</v>
      </c>
      <c r="AM19" s="20"/>
    </row>
    <row r="20" spans="2:39" ht="30" customHeight="1" x14ac:dyDescent="0.35">
      <c r="B20" s="41" t="s">
        <v>83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7">
        <f>COUNTA(November!$C20:$AG20)</f>
        <v>0</v>
      </c>
      <c r="AI20" s="18">
        <f>January12[[#This Row],[Total Days]]-(COUNTIF(C20:AG20,"H"))</f>
        <v>0</v>
      </c>
      <c r="AK20" s="41" t="s">
        <v>83</v>
      </c>
      <c r="AL20" s="20" t="s">
        <v>42</v>
      </c>
      <c r="AM20" s="20"/>
    </row>
    <row r="21" spans="2:39" ht="30" customHeight="1" x14ac:dyDescent="0.35">
      <c r="B21" s="41" t="s">
        <v>84</v>
      </c>
      <c r="C21" s="18"/>
      <c r="D21" s="18"/>
      <c r="E21" s="18"/>
      <c r="F21" s="18"/>
      <c r="G21" s="17"/>
      <c r="H21" s="18"/>
      <c r="I21" s="18"/>
      <c r="J21" s="18"/>
      <c r="K21" s="18"/>
      <c r="L21" s="18"/>
      <c r="M21" s="18"/>
      <c r="N21" s="17"/>
      <c r="O21" s="18"/>
      <c r="P21" s="18"/>
      <c r="Q21" s="18"/>
      <c r="R21" s="18"/>
      <c r="S21" s="18"/>
      <c r="T21" s="18"/>
      <c r="U21" s="17"/>
      <c r="V21" s="18"/>
      <c r="W21" s="18"/>
      <c r="X21" s="18"/>
      <c r="Y21" s="18"/>
      <c r="Z21" s="18"/>
      <c r="AA21" s="18"/>
      <c r="AB21" s="17"/>
      <c r="AC21" s="18"/>
      <c r="AD21" s="18"/>
      <c r="AE21" s="18"/>
      <c r="AF21" s="18"/>
      <c r="AG21" s="18"/>
      <c r="AH21" s="7">
        <f>COUNTA(November!$C21:$AG21)</f>
        <v>0</v>
      </c>
      <c r="AI21" s="18">
        <f>January12[[#This Row],[Total Days]]-(COUNTIF(C21:AG21,"H"))</f>
        <v>0</v>
      </c>
      <c r="AK21" s="41" t="s">
        <v>84</v>
      </c>
      <c r="AL21" s="20" t="s">
        <v>44</v>
      </c>
      <c r="AM21" s="20"/>
    </row>
    <row r="22" spans="2:39" ht="30" customHeight="1" x14ac:dyDescent="0.35">
      <c r="B22" s="41" t="s">
        <v>85</v>
      </c>
      <c r="C22" s="18"/>
      <c r="D22" s="18"/>
      <c r="E22" s="18"/>
      <c r="F22" s="18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7">
        <f>COUNTA(November!$C22:$AG22)</f>
        <v>0</v>
      </c>
      <c r="AI22" s="18">
        <f>January12[[#This Row],[Total Days]]-(COUNTIF(C22:AG22,"H"))</f>
        <v>0</v>
      </c>
      <c r="AK22" s="41" t="s">
        <v>85</v>
      </c>
      <c r="AL22" s="20" t="s">
        <v>43</v>
      </c>
      <c r="AM22" s="20"/>
    </row>
    <row r="23" spans="2:39" ht="30" customHeight="1" x14ac:dyDescent="0.35">
      <c r="B23" s="41" t="s">
        <v>93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7">
        <f>COUNTA(November!$C23:$AG23)</f>
        <v>0</v>
      </c>
      <c r="AI23" s="18">
        <f>January12[[#This Row],[Total Days]]-(COUNTIF(C23:AG23,"H"))</f>
        <v>0</v>
      </c>
      <c r="AK23" s="41" t="s">
        <v>93</v>
      </c>
      <c r="AL23" s="20" t="s">
        <v>42</v>
      </c>
      <c r="AM23" s="20"/>
    </row>
    <row r="24" spans="2:39" ht="30" customHeight="1" x14ac:dyDescent="0.35">
      <c r="B24" s="41" t="s">
        <v>94</v>
      </c>
      <c r="C24" s="18"/>
      <c r="D24" s="18"/>
      <c r="E24" s="18"/>
      <c r="F24" s="18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7">
        <f>COUNTA(November!$C24:$AG24)</f>
        <v>0</v>
      </c>
      <c r="AI24" s="18">
        <f>January12[[#This Row],[Total Days]]-(COUNTIF(C24:AG24,"H"))</f>
        <v>0</v>
      </c>
      <c r="AK24" s="41" t="s">
        <v>94</v>
      </c>
      <c r="AL24" s="20" t="s">
        <v>43</v>
      </c>
      <c r="AM24" s="20"/>
    </row>
    <row r="25" spans="2:39" ht="30" customHeight="1" x14ac:dyDescent="0.35">
      <c r="B25" s="41" t="s">
        <v>97</v>
      </c>
      <c r="C25" s="18"/>
      <c r="D25" s="18"/>
      <c r="E25" s="18"/>
      <c r="F25" s="18"/>
      <c r="G25" s="17"/>
      <c r="H25" s="18"/>
      <c r="I25" s="18"/>
      <c r="J25" s="18"/>
      <c r="K25" s="18"/>
      <c r="L25" s="18"/>
      <c r="M25" s="18"/>
      <c r="N25" s="17"/>
      <c r="O25" s="18"/>
      <c r="P25" s="18"/>
      <c r="Q25" s="18"/>
      <c r="R25" s="18"/>
      <c r="S25" s="18"/>
      <c r="T25" s="18"/>
      <c r="U25" s="17"/>
      <c r="V25" s="18"/>
      <c r="W25" s="18"/>
      <c r="X25" s="18"/>
      <c r="Y25" s="18"/>
      <c r="Z25" s="18"/>
      <c r="AA25" s="18"/>
      <c r="AB25" s="17"/>
      <c r="AC25" s="18"/>
      <c r="AD25" s="18"/>
      <c r="AE25" s="18"/>
      <c r="AF25" s="18"/>
      <c r="AG25" s="18"/>
      <c r="AH25" s="7">
        <f>COUNTA(November!$C25:$AG25)</f>
        <v>0</v>
      </c>
      <c r="AI25" s="18">
        <f>January12[[#This Row],[Total Days]]-(COUNTIF(C25:AG25,"H"))</f>
        <v>0</v>
      </c>
      <c r="AK25" s="41" t="s">
        <v>97</v>
      </c>
      <c r="AL25" s="20" t="s">
        <v>45</v>
      </c>
      <c r="AM25" s="20"/>
    </row>
    <row r="26" spans="2:39" ht="30" customHeight="1" x14ac:dyDescent="0.35">
      <c r="B26" s="41" t="s">
        <v>96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7">
        <f>COUNTA(November!$C26:$AG26)</f>
        <v>0</v>
      </c>
      <c r="AI26" s="18">
        <f>January12[[#This Row],[Total Days]]-(COUNTIF(C26:AG26,"H"))</f>
        <v>0</v>
      </c>
      <c r="AK26" s="41" t="s">
        <v>96</v>
      </c>
      <c r="AL26" s="20" t="s">
        <v>43</v>
      </c>
      <c r="AM26" s="20"/>
    </row>
    <row r="27" spans="2:39" ht="30" customHeight="1" x14ac:dyDescent="0.35">
      <c r="B27" s="41" t="s">
        <v>102</v>
      </c>
      <c r="C27" s="18"/>
      <c r="D27" s="18"/>
      <c r="E27" s="18"/>
      <c r="F27" s="18"/>
      <c r="G27" s="1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>
        <f>COUNTA(November!$C27:$AG27)</f>
        <v>0</v>
      </c>
      <c r="AI27" s="18">
        <f>January12[[#This Row],[Total Days]]-(COUNTIF(C27:AG27,"H"))</f>
        <v>0</v>
      </c>
      <c r="AK27" s="41" t="s">
        <v>102</v>
      </c>
      <c r="AL27" s="20" t="s">
        <v>42</v>
      </c>
      <c r="AM27" s="20"/>
    </row>
    <row r="28" spans="2:39" ht="30" customHeight="1" x14ac:dyDescent="0.35">
      <c r="B28" s="41" t="s">
        <v>92</v>
      </c>
      <c r="C28" s="18"/>
      <c r="D28" s="18"/>
      <c r="E28" s="18"/>
      <c r="F28" s="18"/>
      <c r="G28" s="17"/>
      <c r="H28" s="18"/>
      <c r="I28" s="18"/>
      <c r="J28" s="18"/>
      <c r="K28" s="18"/>
      <c r="L28" s="18"/>
      <c r="M28" s="18"/>
      <c r="N28" s="17"/>
      <c r="O28" s="18"/>
      <c r="P28" s="18"/>
      <c r="Q28" s="18"/>
      <c r="R28" s="18"/>
      <c r="S28" s="18"/>
      <c r="T28" s="18"/>
      <c r="U28" s="17"/>
      <c r="V28" s="18"/>
      <c r="W28" s="18"/>
      <c r="X28" s="18"/>
      <c r="Y28" s="18"/>
      <c r="Z28" s="18"/>
      <c r="AA28" s="18"/>
      <c r="AB28" s="17"/>
      <c r="AC28" s="18"/>
      <c r="AD28" s="18"/>
      <c r="AE28" s="18"/>
      <c r="AF28" s="18"/>
      <c r="AG28" s="18"/>
      <c r="AH28" s="18">
        <f>COUNTA(November!$C28:$AG28)</f>
        <v>0</v>
      </c>
      <c r="AI28" s="18">
        <f>January12[[#This Row],[Total Days]]-(COUNTIF(C28:AG28,"H"))</f>
        <v>0</v>
      </c>
      <c r="AK28" s="41" t="s">
        <v>92</v>
      </c>
      <c r="AL28" s="20" t="s">
        <v>45</v>
      </c>
      <c r="AM28" s="20"/>
    </row>
    <row r="29" spans="2:39" ht="30" customHeight="1" x14ac:dyDescent="0.35">
      <c r="B29" s="41" t="s">
        <v>87</v>
      </c>
      <c r="C29" s="18"/>
      <c r="D29" s="2"/>
      <c r="E29" s="2"/>
      <c r="F29" s="2"/>
      <c r="G29" s="2"/>
      <c r="H29" s="2"/>
      <c r="I29" s="2"/>
      <c r="J29" s="18"/>
      <c r="K29" s="2"/>
      <c r="L29" s="2"/>
      <c r="M29" s="2"/>
      <c r="N29" s="2"/>
      <c r="O29" s="2"/>
      <c r="P29" s="2"/>
      <c r="Q29" s="18"/>
      <c r="R29" s="2"/>
      <c r="S29" s="2"/>
      <c r="T29" s="2"/>
      <c r="U29" s="2"/>
      <c r="V29" s="2"/>
      <c r="W29" s="2"/>
      <c r="X29" s="18"/>
      <c r="Y29" s="2"/>
      <c r="Z29" s="2"/>
      <c r="AA29" s="2"/>
      <c r="AB29" s="2"/>
      <c r="AC29" s="2"/>
      <c r="AD29" s="2"/>
      <c r="AE29" s="18"/>
      <c r="AF29" s="18"/>
      <c r="AG29" s="18"/>
      <c r="AH29" s="18">
        <f>COUNTA(November!$C29:$AG29)</f>
        <v>0</v>
      </c>
      <c r="AI29" s="18">
        <f>January12[[#This Row],[Total Days]]-(COUNTIF(C29:AG29,"H"))</f>
        <v>0</v>
      </c>
      <c r="AK29" s="41" t="s">
        <v>87</v>
      </c>
      <c r="AL29" s="20" t="s">
        <v>44</v>
      </c>
      <c r="AM29" s="20"/>
    </row>
    <row r="30" spans="2:39" ht="30" customHeight="1" x14ac:dyDescent="0.35">
      <c r="B30" s="41" t="s">
        <v>86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31"/>
      <c r="S30" s="31"/>
      <c r="T30" s="31"/>
      <c r="U30" s="31"/>
      <c r="V30" s="31"/>
      <c r="W30" s="31"/>
      <c r="X30" s="30"/>
      <c r="Y30" s="31"/>
      <c r="Z30" s="31"/>
      <c r="AA30" s="31"/>
      <c r="AB30" s="31"/>
      <c r="AC30" s="31"/>
      <c r="AD30" s="31"/>
      <c r="AE30" s="30"/>
      <c r="AF30" s="30"/>
      <c r="AG30" s="18"/>
      <c r="AH30" s="18">
        <f>COUNTA(November!$C30:$AG30)</f>
        <v>0</v>
      </c>
      <c r="AI30" s="18">
        <f>January12[[#This Row],[Total Days]]-(COUNTIF(C30:AG30,"H"))</f>
        <v>0</v>
      </c>
      <c r="AK30" s="41" t="s">
        <v>86</v>
      </c>
      <c r="AL30" s="20" t="s">
        <v>124</v>
      </c>
      <c r="AM30" s="20"/>
    </row>
    <row r="31" spans="2:39" ht="30" customHeight="1" x14ac:dyDescent="0.35">
      <c r="B31" s="41" t="s">
        <v>103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1"/>
      <c r="T31" s="31"/>
      <c r="U31" s="31"/>
      <c r="V31" s="31"/>
      <c r="W31" s="31"/>
      <c r="X31" s="31"/>
      <c r="Y31" s="30"/>
      <c r="Z31" s="31"/>
      <c r="AA31" s="31"/>
      <c r="AB31" s="31"/>
      <c r="AC31" s="31"/>
      <c r="AD31" s="31"/>
      <c r="AE31" s="31"/>
      <c r="AF31" s="30"/>
      <c r="AG31" s="18"/>
      <c r="AH31" s="18">
        <f>COUNTA(November!$C31:$AG31)</f>
        <v>0</v>
      </c>
      <c r="AI31" s="18">
        <f>January12[[#This Row],[Total Days]]-(COUNTIF(C31:AG31,"H"))</f>
        <v>0</v>
      </c>
      <c r="AK31" s="41" t="s">
        <v>103</v>
      </c>
      <c r="AL31" s="20" t="s">
        <v>44</v>
      </c>
      <c r="AM31" s="20"/>
    </row>
    <row r="32" spans="2:39" ht="30" customHeight="1" x14ac:dyDescent="0.35">
      <c r="B32" s="41" t="s">
        <v>96</v>
      </c>
      <c r="C32" s="18"/>
      <c r="D32" s="18"/>
      <c r="E32" s="18"/>
      <c r="F32" s="18"/>
      <c r="G32" s="17"/>
      <c r="H32" s="17"/>
      <c r="I32" s="17"/>
      <c r="J32" s="17"/>
      <c r="K32" s="17"/>
      <c r="L32" s="18"/>
      <c r="M32" s="18"/>
      <c r="N32" s="18"/>
      <c r="O32" s="18"/>
      <c r="P32" s="18"/>
      <c r="Q32" s="18"/>
      <c r="R32" s="18"/>
      <c r="S32" s="30"/>
      <c r="T32" s="31"/>
      <c r="U32" s="31"/>
      <c r="V32" s="31"/>
      <c r="W32" s="31"/>
      <c r="X32" s="31"/>
      <c r="Y32" s="31"/>
      <c r="Z32" s="30"/>
      <c r="AA32" s="31"/>
      <c r="AB32" s="31"/>
      <c r="AC32" s="31"/>
      <c r="AD32" s="31"/>
      <c r="AE32" s="31"/>
      <c r="AF32" s="31"/>
      <c r="AG32" s="18"/>
      <c r="AH32" s="18">
        <f>COUNTA(November!$C32:$AG32)</f>
        <v>0</v>
      </c>
      <c r="AI32" s="18">
        <f>January12[[#This Row],[Total Days]]-(COUNTIF(C32:AG32,"H"))</f>
        <v>0</v>
      </c>
      <c r="AK32" s="41" t="s">
        <v>96</v>
      </c>
      <c r="AL32" s="20" t="s">
        <v>43</v>
      </c>
      <c r="AM32" s="20"/>
    </row>
    <row r="33" spans="2:39" ht="30" customHeight="1" x14ac:dyDescent="0.35">
      <c r="B33" s="41" t="s">
        <v>100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18"/>
      <c r="AH33" s="18">
        <f>COUNTA(November!$C33:$AG33)</f>
        <v>0</v>
      </c>
      <c r="AI33" s="18">
        <f>January12[[#This Row],[Total Days]]-(COUNTIF(C33:AG33,"H"))</f>
        <v>0</v>
      </c>
      <c r="AK33" s="41" t="s">
        <v>100</v>
      </c>
      <c r="AL33" s="20" t="s">
        <v>44</v>
      </c>
      <c r="AM33" s="20"/>
    </row>
    <row r="34" spans="2:39" ht="30" customHeight="1" x14ac:dyDescent="0.35">
      <c r="B34" s="41" t="s">
        <v>101</v>
      </c>
      <c r="C34" s="18"/>
      <c r="D34" s="18"/>
      <c r="E34" s="18"/>
      <c r="F34" s="18"/>
      <c r="G34" s="17"/>
      <c r="H34" s="18"/>
      <c r="I34" s="18"/>
      <c r="J34" s="18"/>
      <c r="K34" s="18"/>
      <c r="L34" s="18"/>
      <c r="M34" s="18"/>
      <c r="N34" s="17"/>
      <c r="O34" s="18"/>
      <c r="P34" s="18"/>
      <c r="Q34" s="18"/>
      <c r="R34" s="18"/>
      <c r="S34" s="30"/>
      <c r="T34" s="30"/>
      <c r="U34" s="32"/>
      <c r="V34" s="30"/>
      <c r="W34" s="30"/>
      <c r="X34" s="30"/>
      <c r="Y34" s="30"/>
      <c r="Z34" s="30"/>
      <c r="AA34" s="30"/>
      <c r="AB34" s="32"/>
      <c r="AC34" s="30"/>
      <c r="AD34" s="30"/>
      <c r="AE34" s="30"/>
      <c r="AF34" s="30"/>
      <c r="AG34" s="18"/>
      <c r="AH34" s="18">
        <f>COUNTA(November!$C34:$AG34)</f>
        <v>0</v>
      </c>
      <c r="AI34" s="18">
        <f>January12[[#This Row],[Total Days]]-(COUNTIF(C34:AG34,"H"))</f>
        <v>0</v>
      </c>
      <c r="AK34" s="41" t="s">
        <v>101</v>
      </c>
      <c r="AL34" s="20" t="s">
        <v>124</v>
      </c>
      <c r="AM34" s="20"/>
    </row>
    <row r="35" spans="2:39" ht="30" customHeight="1" x14ac:dyDescent="0.35">
      <c r="B35" s="41" t="s">
        <v>95</v>
      </c>
      <c r="C35" s="18"/>
      <c r="D35" s="18"/>
      <c r="E35" s="18"/>
      <c r="F35" s="18"/>
      <c r="G35" s="17"/>
      <c r="H35" s="18"/>
      <c r="I35" s="18"/>
      <c r="J35" s="18"/>
      <c r="K35" s="18"/>
      <c r="L35" s="18"/>
      <c r="M35" s="18"/>
      <c r="N35" s="17"/>
      <c r="O35" s="18"/>
      <c r="P35" s="18"/>
      <c r="Q35" s="18"/>
      <c r="R35" s="18"/>
      <c r="S35" s="30"/>
      <c r="T35" s="30"/>
      <c r="U35" s="32"/>
      <c r="V35" s="30"/>
      <c r="W35" s="30"/>
      <c r="X35" s="30"/>
      <c r="Y35" s="30"/>
      <c r="Z35" s="30"/>
      <c r="AA35" s="30"/>
      <c r="AB35" s="32"/>
      <c r="AC35" s="30"/>
      <c r="AD35" s="30"/>
      <c r="AE35" s="30"/>
      <c r="AF35" s="30"/>
      <c r="AG35" s="18"/>
      <c r="AH35" s="18">
        <f>COUNTA(November!$C35:$AG35)</f>
        <v>0</v>
      </c>
      <c r="AI35" s="18">
        <f>January12[[#This Row],[Total Days]]-(COUNTIF(C35:AG35,"H"))</f>
        <v>0</v>
      </c>
      <c r="AK35" s="41" t="s">
        <v>95</v>
      </c>
      <c r="AL35" s="20" t="s">
        <v>124</v>
      </c>
      <c r="AM35" s="20"/>
    </row>
    <row r="36" spans="2:39" ht="30" customHeight="1" x14ac:dyDescent="0.35">
      <c r="B36" s="41" t="s">
        <v>98</v>
      </c>
      <c r="C36" s="18"/>
      <c r="D36" s="18"/>
      <c r="E36" s="18"/>
      <c r="F36" s="18"/>
      <c r="G36" s="1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18"/>
      <c r="AH36" s="18">
        <f>COUNTA(November!$C36:$AG36)</f>
        <v>0</v>
      </c>
      <c r="AI36" s="18">
        <f>January12[[#This Row],[Total Days]]-(COUNTIF(C36:AG36,"H"))</f>
        <v>0</v>
      </c>
      <c r="AK36" s="41" t="s">
        <v>98</v>
      </c>
      <c r="AL36" s="20" t="s">
        <v>43</v>
      </c>
      <c r="AM36" s="20"/>
    </row>
    <row r="37" spans="2:39" ht="30" customHeight="1" thickBot="1" x14ac:dyDescent="0.4">
      <c r="B37" s="41" t="s">
        <v>99</v>
      </c>
      <c r="C37" s="18"/>
      <c r="D37" s="18"/>
      <c r="E37" s="18"/>
      <c r="F37" s="18"/>
      <c r="G37" s="17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>
        <f>COUNTA(November!$C37:$AG37)</f>
        <v>0</v>
      </c>
      <c r="AI37" s="18">
        <f>January12[[#This Row],[Total Days]]-(COUNTIF(C37:AG37,"H"))</f>
        <v>0</v>
      </c>
      <c r="AK37" s="41" t="s">
        <v>99</v>
      </c>
      <c r="AL37" s="20"/>
      <c r="AM37" s="20"/>
    </row>
    <row r="38" spans="2:39" ht="30" customHeight="1" thickBot="1" x14ac:dyDescent="0.4">
      <c r="B38" s="1"/>
      <c r="C38" s="18"/>
      <c r="D38" s="18"/>
      <c r="E38" s="18"/>
      <c r="F38" s="18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>
        <f>COUNTA(November!$C38:$AG38)</f>
        <v>0</v>
      </c>
      <c r="AI38" s="18">
        <f>January12[[#This Row],[Total Days]]-(COUNTIF(C38:AG38,"H"))</f>
        <v>0</v>
      </c>
      <c r="AK38" s="25"/>
      <c r="AL38" s="20"/>
      <c r="AM38" s="20"/>
    </row>
    <row r="39" spans="2:39" ht="30" customHeight="1" thickBot="1" x14ac:dyDescent="0.4">
      <c r="B39" s="1"/>
      <c r="C39" s="18"/>
      <c r="D39" s="18"/>
      <c r="E39" s="18"/>
      <c r="F39" s="18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>
        <f>COUNTA(November!$C39:$AG39)</f>
        <v>0</v>
      </c>
      <c r="AI39" s="18">
        <f>January12[[#This Row],[Total Days]]-(COUNTIF(C39:AG39,"H"))</f>
        <v>0</v>
      </c>
      <c r="AK39" s="25"/>
    </row>
    <row r="40" spans="2:39" ht="30" customHeight="1" thickBot="1" x14ac:dyDescent="0.4">
      <c r="B40" s="1"/>
      <c r="C40" s="18"/>
      <c r="D40" s="18"/>
      <c r="E40" s="18"/>
      <c r="F40" s="18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>
        <f>COUNTA(November!$C40:$AG40)</f>
        <v>0</v>
      </c>
      <c r="AI40" s="18">
        <f>January12[[#This Row],[Total Days]]-(COUNTIF(C40:AG40,"H"))</f>
        <v>0</v>
      </c>
      <c r="AK40" s="26"/>
    </row>
    <row r="41" spans="2:39" ht="30" customHeight="1" thickBot="1" x14ac:dyDescent="0.4">
      <c r="B41" s="1"/>
      <c r="C41" s="18"/>
      <c r="D41" s="18"/>
      <c r="E41" s="18"/>
      <c r="F41" s="18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>
        <f>COUNTA(November!$C41:$AG41)</f>
        <v>0</v>
      </c>
      <c r="AI41" s="18">
        <f>January12[[#This Row],[Total Days]]-(COUNTIF(C41:AG41,"H"))</f>
        <v>0</v>
      </c>
      <c r="AK41" s="27"/>
    </row>
    <row r="42" spans="2:39" ht="30" customHeight="1" thickBot="1" x14ac:dyDescent="0.4">
      <c r="B42" s="1"/>
      <c r="C42" s="18"/>
      <c r="D42" s="18"/>
      <c r="E42" s="18"/>
      <c r="F42" s="18"/>
      <c r="G42" s="1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>
        <f>COUNTA(November!$C42:$AG42)</f>
        <v>0</v>
      </c>
      <c r="AI42" s="18">
        <f>January12[[#This Row],[Total Days]]-(COUNTIF(C42:AG42,"H"))</f>
        <v>0</v>
      </c>
      <c r="AK42" s="27"/>
    </row>
    <row r="43" spans="2:39" ht="30" customHeight="1" thickBot="1" x14ac:dyDescent="0.4">
      <c r="B43" s="1"/>
      <c r="C43" s="18"/>
      <c r="D43" s="18"/>
      <c r="E43" s="18"/>
      <c r="F43" s="18"/>
      <c r="G43" s="1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>
        <f>COUNTA(November!$C43:$AG43)</f>
        <v>0</v>
      </c>
      <c r="AI43" s="18">
        <f>January12[[#This Row],[Total Days]]-(COUNTIF(C43:AG43,"H"))</f>
        <v>0</v>
      </c>
      <c r="AK43" s="27"/>
    </row>
    <row r="44" spans="2:39" ht="30" customHeight="1" thickBot="1" x14ac:dyDescent="0.4">
      <c r="B44" s="1"/>
      <c r="C44" s="18"/>
      <c r="D44" s="18"/>
      <c r="E44" s="18"/>
      <c r="F44" s="18"/>
      <c r="G44" s="1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>
        <f>COUNTA(November!$C44:$AG44)</f>
        <v>0</v>
      </c>
      <c r="AI44" s="18">
        <f>January12[[#This Row],[Total Days]]-(COUNTIF(C44:AG44,"H"))</f>
        <v>0</v>
      </c>
      <c r="AK44" s="27"/>
    </row>
    <row r="45" spans="2:39" ht="30" customHeight="1" thickBot="1" x14ac:dyDescent="0.4">
      <c r="B45" s="15"/>
      <c r="C45" s="1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9">
        <f>SUBTOTAL(109,January12[Total Days])</f>
        <v>0</v>
      </c>
      <c r="AI45" s="2"/>
      <c r="AK45" s="27"/>
    </row>
    <row r="46" spans="2:39" ht="30" customHeight="1" thickBot="1" x14ac:dyDescent="0.4">
      <c r="C46" s="2" t="s">
        <v>48</v>
      </c>
      <c r="D46" s="2" t="s">
        <v>49</v>
      </c>
      <c r="E46" s="2" t="s">
        <v>50</v>
      </c>
      <c r="F46" s="2" t="s">
        <v>51</v>
      </c>
      <c r="G46" s="2" t="s">
        <v>52</v>
      </c>
      <c r="H46" s="2" t="s">
        <v>53</v>
      </c>
      <c r="I46" s="2" t="s">
        <v>54</v>
      </c>
      <c r="J46" s="2" t="s">
        <v>48</v>
      </c>
      <c r="K46" s="2" t="s">
        <v>49</v>
      </c>
      <c r="L46" s="2" t="s">
        <v>50</v>
      </c>
      <c r="M46" s="2" t="s">
        <v>51</v>
      </c>
      <c r="N46" s="2" t="s">
        <v>52</v>
      </c>
      <c r="O46" s="2" t="s">
        <v>53</v>
      </c>
      <c r="P46" s="2" t="s">
        <v>54</v>
      </c>
      <c r="Q46" s="2" t="s">
        <v>48</v>
      </c>
      <c r="R46" s="2" t="s">
        <v>49</v>
      </c>
      <c r="S46" s="2" t="s">
        <v>50</v>
      </c>
      <c r="T46" s="2" t="s">
        <v>51</v>
      </c>
      <c r="U46" s="2" t="s">
        <v>52</v>
      </c>
      <c r="V46" s="2" t="s">
        <v>53</v>
      </c>
      <c r="W46" s="2" t="s">
        <v>54</v>
      </c>
      <c r="X46" s="2" t="s">
        <v>48</v>
      </c>
      <c r="Y46" s="2" t="s">
        <v>49</v>
      </c>
      <c r="Z46" s="2" t="s">
        <v>50</v>
      </c>
      <c r="AA46" s="2" t="s">
        <v>51</v>
      </c>
      <c r="AB46" s="2" t="s">
        <v>52</v>
      </c>
      <c r="AC46" s="2" t="s">
        <v>53</v>
      </c>
      <c r="AD46" s="2" t="s">
        <v>54</v>
      </c>
      <c r="AE46" s="2" t="s">
        <v>48</v>
      </c>
      <c r="AF46" s="2" t="s">
        <v>49</v>
      </c>
      <c r="AG46" s="2" t="s">
        <v>50</v>
      </c>
      <c r="AK46" s="27"/>
    </row>
    <row r="47" spans="2:39" ht="30" customHeight="1" thickBot="1" x14ac:dyDescent="0.4">
      <c r="C47" s="2" t="s">
        <v>9</v>
      </c>
      <c r="D47" s="2" t="s">
        <v>10</v>
      </c>
      <c r="E47" s="2" t="s">
        <v>11</v>
      </c>
      <c r="F47" s="2" t="s">
        <v>12</v>
      </c>
      <c r="G47" s="2" t="s">
        <v>13</v>
      </c>
      <c r="H47" s="2" t="s">
        <v>14</v>
      </c>
      <c r="I47" s="2" t="s">
        <v>15</v>
      </c>
      <c r="J47" s="2" t="s">
        <v>16</v>
      </c>
      <c r="K47" s="2" t="s">
        <v>17</v>
      </c>
      <c r="L47" s="2" t="s">
        <v>18</v>
      </c>
      <c r="M47" s="2" t="s">
        <v>19</v>
      </c>
      <c r="N47" s="2" t="s">
        <v>20</v>
      </c>
      <c r="O47" s="2" t="s">
        <v>21</v>
      </c>
      <c r="P47" s="2" t="s">
        <v>22</v>
      </c>
      <c r="Q47" s="2" t="s">
        <v>23</v>
      </c>
      <c r="R47" s="2" t="s">
        <v>24</v>
      </c>
      <c r="S47" s="2" t="s">
        <v>25</v>
      </c>
      <c r="T47" s="2" t="s">
        <v>26</v>
      </c>
      <c r="U47" s="2" t="s">
        <v>27</v>
      </c>
      <c r="V47" s="2" t="s">
        <v>28</v>
      </c>
      <c r="W47" s="2" t="s">
        <v>29</v>
      </c>
      <c r="X47" s="2" t="s">
        <v>30</v>
      </c>
      <c r="Y47" s="2" t="s">
        <v>31</v>
      </c>
      <c r="Z47" s="2" t="s">
        <v>32</v>
      </c>
      <c r="AA47" s="2" t="s">
        <v>33</v>
      </c>
      <c r="AB47" s="2" t="s">
        <v>34</v>
      </c>
      <c r="AC47" s="2" t="s">
        <v>35</v>
      </c>
      <c r="AD47" s="2" t="s">
        <v>36</v>
      </c>
      <c r="AE47" s="2" t="s">
        <v>37</v>
      </c>
      <c r="AF47" s="2" t="s">
        <v>38</v>
      </c>
      <c r="AG47" s="2" t="s">
        <v>39</v>
      </c>
      <c r="AK47" s="27"/>
    </row>
    <row r="48" spans="2:39" ht="30" customHeight="1" thickBot="1" x14ac:dyDescent="0.4">
      <c r="AK48" s="27"/>
    </row>
  </sheetData>
  <mergeCells count="10">
    <mergeCell ref="AA2:AC2"/>
    <mergeCell ref="AE2:AG2"/>
    <mergeCell ref="AI2:AK2"/>
    <mergeCell ref="C4:AG4"/>
    <mergeCell ref="D2:F2"/>
    <mergeCell ref="H2:J2"/>
    <mergeCell ref="L2:M2"/>
    <mergeCell ref="O2:Q2"/>
    <mergeCell ref="S2:U2"/>
    <mergeCell ref="W2:Y2"/>
  </mergeCells>
  <phoneticPr fontId="9" type="noConversion"/>
  <conditionalFormatting sqref="C7:AG37">
    <cfRule type="endsWith" dxfId="26" priority="1" stopIfTrue="1" operator="endsWith" text="AB">
      <formula>RIGHT(C7,LEN("AB"))="AB"</formula>
    </cfRule>
    <cfRule type="beginsWith" dxfId="25" priority="2" stopIfTrue="1" operator="beginsWith" text="SL">
      <formula>LEFT(C7,LEN("SL"))="SL"</formula>
    </cfRule>
    <cfRule type="beginsWith" dxfId="24" priority="3" stopIfTrue="1" operator="beginsWith" text="AL">
      <formula>LEFT(C7,LEN("AL"))="AL"</formula>
    </cfRule>
    <cfRule type="endsWith" dxfId="23" priority="4" stopIfTrue="1" operator="endsWith" text="OF">
      <formula>RIGHT(C7,LEN("OF"))="OF"</formula>
    </cfRule>
    <cfRule type="endsWith" dxfId="22" priority="5" stopIfTrue="1" operator="endsWith" text="FL">
      <formula>RIGHT(C7,LEN("FL"))="FL"</formula>
    </cfRule>
    <cfRule type="endsWith" dxfId="21" priority="6" stopIfTrue="1" operator="endsWith" text="TBH">
      <formula>RIGHT(C7,LEN("TBH"))="TBH"</formula>
    </cfRule>
    <cfRule type="beginsWith" dxfId="20" priority="7" stopIfTrue="1" operator="beginsWith" text="DR">
      <formula>LEFT(C7,LEN("DR"))="DR"</formula>
    </cfRule>
    <cfRule type="beginsWith" dxfId="19" priority="8" stopIfTrue="1" operator="beginsWith" text="SS">
      <formula>LEFT(C7,LEN("SS"))="SS"</formula>
    </cfRule>
    <cfRule type="beginsWith" dxfId="18" priority="9" stopIfTrue="1" operator="beginsWith" text="DO">
      <formula>LEFT(C7,LEN("DO"))="DO"</formula>
    </cfRule>
  </conditionalFormatting>
  <dataValidations count="3">
    <dataValidation allowBlank="1" showErrorMessage="1" sqref="AH4 AK41:AK48 C46:AG47 B2:B6 B1:AG1 C2:W2 AD2:AE2 AH2:AI2 Z2:AA2 AM8:AM38 C3:AG17 AL7:AL38" xr:uid="{C52673C8-0DE3-44FE-94FA-C27A74D24859}"/>
    <dataValidation allowBlank="1" showInputMessage="1" showErrorMessage="1" prompt="Enter year in the cell below" sqref="AH3" xr:uid="{E0EC3FAA-64A0-4780-845C-54C4CCAD5752}"/>
    <dataValidation allowBlank="1" showInputMessage="1" showErrorMessage="1" prompt="Automatically calculates total number of days an employee was absent this month" sqref="AH6" xr:uid="{65457728-C8D0-40AA-9856-3342D5D0D5DA}"/>
  </dataValidations>
  <printOptions horizontalCentered="1"/>
  <pageMargins left="0.25" right="0.25" top="0.75" bottom="0.75" header="0.3" footer="0.3"/>
  <pageSetup paperSize="9" scale="75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629970-19D1-4298-A328-3286357F89E1}">
          <x14:formula1>
            <xm:f>'Employee Names'!$B$4:$B$37</xm:f>
          </x14:formula1>
          <xm:sqref>AK7:AK37 B7:B44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79998168889431442"/>
    <pageSetUpPr fitToPage="1"/>
  </sheetPr>
  <dimension ref="B1:AM46"/>
  <sheetViews>
    <sheetView showGridLines="0" zoomScale="85" zoomScaleNormal="85" workbookViewId="0">
      <selection activeCell="A11" sqref="A11:XFD11"/>
    </sheetView>
  </sheetViews>
  <sheetFormatPr defaultColWidth="8.81640625" defaultRowHeight="30" customHeight="1" x14ac:dyDescent="0.35"/>
  <cols>
    <col min="1" max="1" width="1.7265625" customWidth="1"/>
    <col min="2" max="2" width="25.6328125" customWidth="1"/>
    <col min="3" max="8" width="6.36328125" bestFit="1" customWidth="1"/>
    <col min="9" max="9" width="6.36328125" customWidth="1"/>
    <col min="10" max="11" width="6.36328125" bestFit="1" customWidth="1"/>
    <col min="12" max="33" width="7.36328125" bestFit="1" customWidth="1"/>
    <col min="34" max="34" width="14.1796875" bestFit="1" customWidth="1"/>
    <col min="35" max="35" width="9.81640625" bestFit="1" customWidth="1"/>
    <col min="37" max="37" width="21.81640625" customWidth="1"/>
  </cols>
  <sheetData>
    <row r="1" spans="2:39" ht="50" customHeight="1" x14ac:dyDescent="0.35">
      <c r="B1" s="10" t="s">
        <v>0</v>
      </c>
    </row>
    <row r="2" spans="2:39" ht="28" customHeight="1" x14ac:dyDescent="0.35">
      <c r="B2" s="13" t="s">
        <v>1</v>
      </c>
      <c r="C2" s="3" t="s">
        <v>116</v>
      </c>
      <c r="D2" s="67" t="s">
        <v>117</v>
      </c>
      <c r="E2" s="67"/>
      <c r="F2" s="67"/>
      <c r="G2" s="29" t="s">
        <v>74</v>
      </c>
      <c r="H2" s="68" t="s">
        <v>107</v>
      </c>
      <c r="I2" s="68"/>
      <c r="J2" s="68"/>
      <c r="K2" s="4" t="s">
        <v>114</v>
      </c>
      <c r="L2" s="68" t="s">
        <v>108</v>
      </c>
      <c r="M2" s="68"/>
      <c r="N2" s="5" t="s">
        <v>61</v>
      </c>
      <c r="O2" s="67" t="s">
        <v>106</v>
      </c>
      <c r="P2" s="67"/>
      <c r="Q2" s="67"/>
      <c r="R2" s="6" t="s">
        <v>2</v>
      </c>
      <c r="S2" s="68" t="s">
        <v>109</v>
      </c>
      <c r="T2" s="68"/>
      <c r="U2" s="68"/>
      <c r="V2" s="33" t="s">
        <v>115</v>
      </c>
      <c r="W2" s="65" t="s">
        <v>110</v>
      </c>
      <c r="X2" s="65"/>
      <c r="Y2" s="65"/>
      <c r="Z2" s="34" t="s">
        <v>118</v>
      </c>
      <c r="AA2" s="65" t="s">
        <v>119</v>
      </c>
      <c r="AB2" s="65"/>
      <c r="AC2" s="65"/>
      <c r="AD2" s="42" t="s">
        <v>120</v>
      </c>
      <c r="AE2" s="65" t="s">
        <v>121</v>
      </c>
      <c r="AF2" s="65"/>
      <c r="AG2" s="65"/>
      <c r="AH2" s="43" t="s">
        <v>122</v>
      </c>
      <c r="AI2" s="65" t="s">
        <v>123</v>
      </c>
      <c r="AJ2" s="65"/>
      <c r="AK2" s="65"/>
    </row>
    <row r="3" spans="2:39" ht="15" customHeight="1" x14ac:dyDescent="0.35">
      <c r="AH3" s="14" t="s">
        <v>3</v>
      </c>
    </row>
    <row r="4" spans="2:39" ht="30" customHeight="1" x14ac:dyDescent="0.35">
      <c r="B4" s="8" t="s">
        <v>67</v>
      </c>
      <c r="C4" s="66" t="s">
        <v>5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8">
        <v>2025</v>
      </c>
    </row>
    <row r="5" spans="2:39" ht="15" customHeight="1" x14ac:dyDescent="0.35">
      <c r="B5" s="8"/>
      <c r="C5" s="2" t="s">
        <v>48</v>
      </c>
      <c r="D5" s="2" t="s">
        <v>49</v>
      </c>
      <c r="E5" s="2" t="s">
        <v>50</v>
      </c>
      <c r="F5" s="2" t="s">
        <v>51</v>
      </c>
      <c r="G5" s="2" t="s">
        <v>52</v>
      </c>
      <c r="H5" s="2" t="s">
        <v>53</v>
      </c>
      <c r="I5" s="2" t="s">
        <v>54</v>
      </c>
      <c r="J5" s="2" t="s">
        <v>48</v>
      </c>
      <c r="K5" s="2" t="s">
        <v>49</v>
      </c>
      <c r="L5" s="2" t="s">
        <v>50</v>
      </c>
      <c r="M5" s="2" t="s">
        <v>51</v>
      </c>
      <c r="N5" s="2" t="s">
        <v>52</v>
      </c>
      <c r="O5" s="2" t="s">
        <v>53</v>
      </c>
      <c r="P5" s="2" t="s">
        <v>54</v>
      </c>
      <c r="Q5" s="2" t="s">
        <v>48</v>
      </c>
      <c r="R5" s="2" t="s">
        <v>49</v>
      </c>
      <c r="S5" s="2" t="s">
        <v>50</v>
      </c>
      <c r="T5" s="2" t="s">
        <v>51</v>
      </c>
      <c r="U5" s="2" t="s">
        <v>52</v>
      </c>
      <c r="V5" s="2" t="s">
        <v>53</v>
      </c>
      <c r="W5" s="2" t="s">
        <v>54</v>
      </c>
      <c r="X5" s="2" t="s">
        <v>48</v>
      </c>
      <c r="Y5" s="2" t="s">
        <v>49</v>
      </c>
      <c r="Z5" s="2" t="s">
        <v>50</v>
      </c>
      <c r="AA5" s="2" t="s">
        <v>51</v>
      </c>
      <c r="AB5" s="2" t="s">
        <v>52</v>
      </c>
      <c r="AC5" s="2" t="s">
        <v>53</v>
      </c>
      <c r="AD5" s="2" t="s">
        <v>54</v>
      </c>
      <c r="AE5" s="2" t="s">
        <v>48</v>
      </c>
      <c r="AF5" s="2" t="s">
        <v>49</v>
      </c>
      <c r="AG5" s="2" t="s">
        <v>50</v>
      </c>
      <c r="AH5" s="8"/>
      <c r="AK5" t="s">
        <v>6</v>
      </c>
      <c r="AL5" t="s">
        <v>7</v>
      </c>
    </row>
    <row r="6" spans="2:39" ht="15" customHeight="1" x14ac:dyDescent="0.35">
      <c r="B6" s="28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21</v>
      </c>
      <c r="P6" s="2" t="s">
        <v>22</v>
      </c>
      <c r="Q6" s="2" t="s">
        <v>23</v>
      </c>
      <c r="R6" s="2" t="s">
        <v>24</v>
      </c>
      <c r="S6" s="2" t="s">
        <v>25</v>
      </c>
      <c r="T6" s="2" t="s">
        <v>26</v>
      </c>
      <c r="U6" s="2" t="s">
        <v>27</v>
      </c>
      <c r="V6" s="2" t="s">
        <v>28</v>
      </c>
      <c r="W6" s="2" t="s">
        <v>29</v>
      </c>
      <c r="X6" s="2" t="s">
        <v>30</v>
      </c>
      <c r="Y6" s="2" t="s">
        <v>31</v>
      </c>
      <c r="Z6" s="2" t="s">
        <v>32</v>
      </c>
      <c r="AA6" s="2" t="s">
        <v>33</v>
      </c>
      <c r="AB6" s="2" t="s">
        <v>34</v>
      </c>
      <c r="AC6" s="2" t="s">
        <v>35</v>
      </c>
      <c r="AD6" s="2" t="s">
        <v>36</v>
      </c>
      <c r="AE6" s="2" t="s">
        <v>37</v>
      </c>
      <c r="AF6" s="2" t="s">
        <v>38</v>
      </c>
      <c r="AG6" s="2" t="s">
        <v>39</v>
      </c>
      <c r="AH6" s="11" t="s">
        <v>40</v>
      </c>
      <c r="AI6" s="12" t="s">
        <v>41</v>
      </c>
    </row>
    <row r="7" spans="2:39" ht="30" customHeight="1" x14ac:dyDescent="0.35">
      <c r="B7" s="41" t="s">
        <v>75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7">
        <f>COUNTA(December!$C7:$AG7)</f>
        <v>0</v>
      </c>
      <c r="AI7" s="18">
        <f>January13[[#This Row],[Total Days]]-(COUNTIF(C7:AG7,"DO"))-(COUNTIF(C7:AG7,"AL"))-(COUNTIF(C7:AG7,"SL"))-(COUNTIF(C7:AG7,"AB"))</f>
        <v>0</v>
      </c>
      <c r="AK7" s="41" t="s">
        <v>75</v>
      </c>
      <c r="AL7" s="20" t="s">
        <v>44</v>
      </c>
      <c r="AM7" s="20"/>
    </row>
    <row r="8" spans="2:39" ht="30" customHeight="1" x14ac:dyDescent="0.35">
      <c r="B8" s="41" t="s">
        <v>77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7">
        <f>COUNTA(December!$C8:$AG8)</f>
        <v>0</v>
      </c>
      <c r="AI8" s="18">
        <f>January13[[#This Row],[Total Days]]-(COUNTIF(C8:AG8,"DO"))-(COUNTIF(C8:AG8,"AL"))-(COUNTIF(C8:AG8,"SL"))-(COUNTIF(C8:AG8,"AB"))</f>
        <v>0</v>
      </c>
      <c r="AK8" s="41" t="s">
        <v>77</v>
      </c>
      <c r="AL8" s="20" t="s">
        <v>43</v>
      </c>
      <c r="AM8" s="20"/>
    </row>
    <row r="9" spans="2:39" ht="30" customHeight="1" x14ac:dyDescent="0.35">
      <c r="B9" s="41" t="s">
        <v>78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7">
        <f>COUNTA(December!$C9:$AG9)</f>
        <v>0</v>
      </c>
      <c r="AI9" s="18">
        <f>January13[[#This Row],[Total Days]]-(COUNTIF(C9:AG9,"DO"))-(COUNTIF(C9:AG9,"AL"))-(COUNTIF(C9:AG9,"SL"))-(COUNTIF(C9:AG9,"AB"))</f>
        <v>0</v>
      </c>
      <c r="AK9" s="41" t="s">
        <v>78</v>
      </c>
      <c r="AL9" s="20" t="s">
        <v>42</v>
      </c>
      <c r="AM9" s="20"/>
    </row>
    <row r="10" spans="2:39" ht="30" customHeight="1" x14ac:dyDescent="0.35">
      <c r="B10" s="41" t="s">
        <v>76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7">
        <f>COUNTA(December!$C10:$AG10)</f>
        <v>0</v>
      </c>
      <c r="AI10" s="18">
        <f>January13[[#This Row],[Total Days]]-(COUNTIF(C10:AG10,"DO"))-(COUNTIF(C10:AG10,"AL"))-(COUNTIF(C10:AG10,"SL"))-(COUNTIF(C10:AG10,"AB"))</f>
        <v>0</v>
      </c>
      <c r="AK10" s="41" t="s">
        <v>76</v>
      </c>
      <c r="AL10" s="20" t="s">
        <v>45</v>
      </c>
      <c r="AM10" s="20"/>
    </row>
    <row r="11" spans="2:39" ht="30" customHeight="1" x14ac:dyDescent="0.35">
      <c r="B11" s="41" t="s">
        <v>79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7">
        <f>COUNTA(December!$C11:$AG11)</f>
        <v>0</v>
      </c>
      <c r="AI11" s="18">
        <f>January13[[#This Row],[Total Days]]-(COUNTIF(C11:AG11,"DO"))-(COUNTIF(C11:AG11,"AL"))-(COUNTIF(C11:AG11,"SL"))-(COUNTIF(C11:AG11,"AB"))</f>
        <v>0</v>
      </c>
      <c r="AK11" s="41" t="s">
        <v>79</v>
      </c>
      <c r="AL11" s="20" t="s">
        <v>42</v>
      </c>
      <c r="AM11" s="20"/>
    </row>
    <row r="12" spans="2:39" ht="30" customHeight="1" x14ac:dyDescent="0.35">
      <c r="B12" s="41" t="s">
        <v>80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7">
        <f>COUNTA(December!$C12:$AG12)</f>
        <v>0</v>
      </c>
      <c r="AI12" s="18">
        <f>January13[[#This Row],[Total Days]]-(COUNTIF(C12:AG12,"DO"))-(COUNTIF(C12:AG12,"AL"))-(COUNTIF(C12:AG12,"SL"))-(COUNTIF(C12:AG12,"AB"))</f>
        <v>0</v>
      </c>
      <c r="AK12" s="41" t="s">
        <v>80</v>
      </c>
      <c r="AL12" s="20" t="s">
        <v>45</v>
      </c>
      <c r="AM12" s="20"/>
    </row>
    <row r="13" spans="2:39" ht="30" customHeight="1" x14ac:dyDescent="0.35">
      <c r="B13" s="41" t="s">
        <v>81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7">
        <f>COUNTA(December!$C13:$AG13)</f>
        <v>0</v>
      </c>
      <c r="AI13" s="18">
        <f>January13[[#This Row],[Total Days]]-(COUNTIF(C13:AG13,"DO"))-(COUNTIF(C13:AG13,"AL"))-(COUNTIF(C13:AG13,"SL"))-(COUNTIF(C13:AG13,"AB"))</f>
        <v>0</v>
      </c>
      <c r="AK13" s="41" t="s">
        <v>81</v>
      </c>
      <c r="AL13" s="20" t="s">
        <v>44</v>
      </c>
      <c r="AM13" s="20"/>
    </row>
    <row r="14" spans="2:39" ht="30" customHeight="1" x14ac:dyDescent="0.35">
      <c r="B14" s="41" t="s">
        <v>88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7">
        <f>COUNTA(December!$C14:$AG14)</f>
        <v>0</v>
      </c>
      <c r="AI14" s="18">
        <f>January13[[#This Row],[Total Days]]-(COUNTIF(C14:AG14,"DO"))-(COUNTIF(C14:AG14,"AL"))-(COUNTIF(C14:AG14,"SL"))-(COUNTIF(C14:AG14,"AB"))</f>
        <v>0</v>
      </c>
      <c r="AK14" s="41" t="s">
        <v>88</v>
      </c>
      <c r="AL14" s="20" t="s">
        <v>44</v>
      </c>
      <c r="AM14" s="20"/>
    </row>
    <row r="15" spans="2:39" ht="30" customHeight="1" x14ac:dyDescent="0.35">
      <c r="B15" s="41" t="s">
        <v>89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7">
        <f>COUNTA(December!$C15:$AG15)</f>
        <v>0</v>
      </c>
      <c r="AI15" s="18">
        <f>January13[[#This Row],[Total Days]]-(COUNTIF(C15:AG15,"DO"))-(COUNTIF(C15:AG15,"AL"))-(COUNTIF(C15:AG15,"SL"))-(COUNTIF(C15:AG15,"AB"))</f>
        <v>0</v>
      </c>
      <c r="AK15" s="41" t="s">
        <v>89</v>
      </c>
      <c r="AL15" s="20" t="s">
        <v>44</v>
      </c>
      <c r="AM15" s="20"/>
    </row>
    <row r="16" spans="2:39" ht="30" customHeight="1" x14ac:dyDescent="0.35">
      <c r="B16" s="41" t="s">
        <v>90</v>
      </c>
      <c r="C16" s="18"/>
      <c r="D16" s="2"/>
      <c r="E16" s="2"/>
      <c r="F16" s="2"/>
      <c r="G16" s="2"/>
      <c r="H16" s="18"/>
      <c r="I16" s="18"/>
      <c r="J16" s="18"/>
      <c r="K16" s="2"/>
      <c r="L16" s="18"/>
      <c r="M16" s="18"/>
      <c r="N16" s="18"/>
      <c r="O16" s="18"/>
      <c r="P16" s="18"/>
      <c r="Q16" s="18"/>
      <c r="R16" s="2"/>
      <c r="S16" s="18"/>
      <c r="T16" s="18"/>
      <c r="U16" s="18"/>
      <c r="V16" s="18"/>
      <c r="W16" s="18"/>
      <c r="X16" s="18"/>
      <c r="Y16" s="2"/>
      <c r="Z16" s="18"/>
      <c r="AA16" s="18"/>
      <c r="AB16" s="18"/>
      <c r="AC16" s="18"/>
      <c r="AD16" s="18"/>
      <c r="AE16" s="18"/>
      <c r="AF16" s="2"/>
      <c r="AG16" s="18"/>
      <c r="AH16" s="7">
        <f>COUNTA(December!$C16:$AG16)</f>
        <v>0</v>
      </c>
      <c r="AI16" s="18">
        <f>January13[[#This Row],[Total Days]]-(COUNTIF(C16:AG16,"DO"))-(COUNTIF(C16:AG16,"AL"))-(COUNTIF(C16:AG16,"SL"))-(COUNTIF(C16:AG16,"AB"))</f>
        <v>0</v>
      </c>
      <c r="AK16" s="41" t="s">
        <v>90</v>
      </c>
      <c r="AL16" s="20" t="s">
        <v>43</v>
      </c>
      <c r="AM16" s="20"/>
    </row>
    <row r="17" spans="2:39" ht="30" customHeight="1" x14ac:dyDescent="0.35">
      <c r="B17" s="41" t="s">
        <v>91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7">
        <f>COUNTA(December!$C17:$AG17)</f>
        <v>0</v>
      </c>
      <c r="AI17" s="18">
        <f>January13[[#This Row],[Total Days]]-(COUNTIF(C17:AG17,"DO"))-(COUNTIF(C17:AG17,"AL"))-(COUNTIF(C17:AG17,"SL"))-(COUNTIF(C17:AG17,"AB"))</f>
        <v>0</v>
      </c>
      <c r="AK17" s="41" t="s">
        <v>91</v>
      </c>
      <c r="AL17" s="20" t="s">
        <v>44</v>
      </c>
      <c r="AM17" s="20"/>
    </row>
    <row r="18" spans="2:39" ht="30" customHeight="1" x14ac:dyDescent="0.35">
      <c r="B18" s="41" t="s">
        <v>104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7">
        <f>COUNTA(December!$C18:$AG18)</f>
        <v>0</v>
      </c>
      <c r="AI18" s="18">
        <f>January13[[#This Row],[Total Days]]-(COUNTIF(C18:AG18,"DO"))-(COUNTIF(C18:AG18,"AL"))-(COUNTIF(C18:AG18,"SL"))-(COUNTIF(C18:AG18,"AB"))</f>
        <v>0</v>
      </c>
      <c r="AK18" s="41" t="s">
        <v>104</v>
      </c>
      <c r="AL18" s="20" t="s">
        <v>43</v>
      </c>
      <c r="AM18" s="20"/>
    </row>
    <row r="19" spans="2:39" ht="30" customHeight="1" x14ac:dyDescent="0.35">
      <c r="B19" s="41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7">
        <f>COUNTA(December!$C19:$AG19)</f>
        <v>0</v>
      </c>
      <c r="AI19" s="18">
        <f>January13[[#This Row],[Total Days]]-(COUNTIF(C19:AG19,"DO"))-(COUNTIF(C19:AG19,"AL"))-(COUNTIF(C19:AG19,"SL"))-(COUNTIF(C19:AG19,"AB"))</f>
        <v>0</v>
      </c>
      <c r="AK19" s="41" t="s">
        <v>82</v>
      </c>
      <c r="AL19" s="20" t="s">
        <v>45</v>
      </c>
      <c r="AM19" s="20"/>
    </row>
    <row r="20" spans="2:39" ht="30" customHeight="1" x14ac:dyDescent="0.35">
      <c r="B20" s="41" t="s">
        <v>83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7">
        <f>COUNTA(December!$C20:$AG20)</f>
        <v>0</v>
      </c>
      <c r="AI20" s="18">
        <f>January13[[#This Row],[Total Days]]-(COUNTIF(C20:AG20,"DO"))-(COUNTIF(C20:AG20,"AL"))-(COUNTIF(C20:AG20,"SL"))-(COUNTIF(C20:AG20,"AB"))</f>
        <v>0</v>
      </c>
      <c r="AK20" s="41" t="s">
        <v>83</v>
      </c>
      <c r="AL20" s="20" t="s">
        <v>42</v>
      </c>
      <c r="AM20" s="20"/>
    </row>
    <row r="21" spans="2:39" ht="30" customHeight="1" x14ac:dyDescent="0.35">
      <c r="B21" s="41" t="s">
        <v>84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7">
        <f>COUNTA(December!$C21:$AG21)</f>
        <v>0</v>
      </c>
      <c r="AI21" s="18">
        <f>January13[[#This Row],[Total Days]]-(COUNTIF(C21:AG21,"DO"))-(COUNTIF(C21:AG21,"AL"))-(COUNTIF(C21:AG21,"SL"))-(COUNTIF(C21:AG21,"AB"))</f>
        <v>0</v>
      </c>
      <c r="AK21" s="41" t="s">
        <v>84</v>
      </c>
      <c r="AL21" s="20" t="s">
        <v>44</v>
      </c>
      <c r="AM21" s="20"/>
    </row>
    <row r="22" spans="2:39" ht="30" customHeight="1" x14ac:dyDescent="0.35">
      <c r="B22" s="41" t="s">
        <v>85</v>
      </c>
      <c r="C22" s="18"/>
      <c r="D22" s="18"/>
      <c r="E22" s="18"/>
      <c r="F22" s="18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7">
        <f>COUNTA(December!$C22:$AG22)</f>
        <v>0</v>
      </c>
      <c r="AI22" s="18">
        <f>January13[[#This Row],[Total Days]]-(COUNTIF(C22:AG22,"DO"))-(COUNTIF(C22:AG22,"AL"))-(COUNTIF(C22:AG22,"SL"))-(COUNTIF(C22:AG22,"AB"))</f>
        <v>0</v>
      </c>
      <c r="AK22" s="41" t="s">
        <v>85</v>
      </c>
      <c r="AL22" s="20" t="s">
        <v>43</v>
      </c>
      <c r="AM22" s="20"/>
    </row>
    <row r="23" spans="2:39" ht="30" customHeight="1" x14ac:dyDescent="0.35">
      <c r="B23" s="41" t="s">
        <v>93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7">
        <f>COUNTA(December!$C23:$AG23)</f>
        <v>0</v>
      </c>
      <c r="AI23" s="18">
        <f>January13[[#This Row],[Total Days]]-(COUNTIF(C23:AG23,"DO"))-(COUNTIF(C23:AG23,"AL"))-(COUNTIF(C23:AG23,"SL"))-(COUNTIF(C23:AG23,"AB"))</f>
        <v>0</v>
      </c>
      <c r="AK23" s="41" t="s">
        <v>93</v>
      </c>
      <c r="AL23" s="20" t="s">
        <v>42</v>
      </c>
      <c r="AM23" s="20"/>
    </row>
    <row r="24" spans="2:39" ht="30" customHeight="1" x14ac:dyDescent="0.35">
      <c r="B24" s="41" t="s">
        <v>94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7">
        <f>COUNTA(December!$C24:$AG24)</f>
        <v>0</v>
      </c>
      <c r="AI24" s="18">
        <f>January13[[#This Row],[Total Days]]-(COUNTIF(C24:AG24,"DO"))-(COUNTIF(C24:AG24,"AL"))-(COUNTIF(C24:AG24,"SL"))-(COUNTIF(C24:AG24,"AB"))</f>
        <v>0</v>
      </c>
      <c r="AK24" s="41" t="s">
        <v>94</v>
      </c>
      <c r="AL24" s="20" t="s">
        <v>43</v>
      </c>
      <c r="AM24" s="20"/>
    </row>
    <row r="25" spans="2:39" ht="30" customHeight="1" x14ac:dyDescent="0.35">
      <c r="B25" s="41" t="s">
        <v>97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7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7">
        <f>COUNTA(December!$C25:$AG25)</f>
        <v>0</v>
      </c>
      <c r="AI25" s="18">
        <f>January13[[#This Row],[Total Days]]-(COUNTIF(C25:AG25,"DO"))-(COUNTIF(C25:AG25,"AL"))-(COUNTIF(C25:AG25,"SL"))-(COUNTIF(C25:AG25,"AB"))</f>
        <v>0</v>
      </c>
      <c r="AK25" s="41" t="s">
        <v>97</v>
      </c>
      <c r="AL25" s="20" t="s">
        <v>45</v>
      </c>
      <c r="AM25" s="20"/>
    </row>
    <row r="26" spans="2:39" ht="30" customHeight="1" x14ac:dyDescent="0.35">
      <c r="B26" s="41" t="s">
        <v>102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>
        <f>COUNTA(December!$C26:$AG26)</f>
        <v>0</v>
      </c>
      <c r="AI26" s="18">
        <f>January13[[#This Row],[Total Days]]-(COUNTIF(C26:AG26,"DO"))-(COUNTIF(C26:AG26,"AL"))-(COUNTIF(C26:AG26,"SL"))-(COUNTIF(C26:AG26,"AB"))</f>
        <v>0</v>
      </c>
      <c r="AK26" s="41" t="s">
        <v>102</v>
      </c>
      <c r="AL26" s="20" t="s">
        <v>43</v>
      </c>
      <c r="AM26" s="20"/>
    </row>
    <row r="27" spans="2:39" ht="30" customHeight="1" x14ac:dyDescent="0.35">
      <c r="B27" s="41" t="s">
        <v>92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>
        <f>COUNTA(December!$C27:$AG27)</f>
        <v>0</v>
      </c>
      <c r="AI27" s="18">
        <f>January13[[#This Row],[Total Days]]-(COUNTIF(C27:AG27,"DO"))-(COUNTIF(C27:AG27,"AL"))-(COUNTIF(C27:AG27,"SL"))-(COUNTIF(C27:AG27,"AB"))</f>
        <v>0</v>
      </c>
      <c r="AK27" s="41" t="s">
        <v>92</v>
      </c>
      <c r="AL27" s="20" t="s">
        <v>42</v>
      </c>
      <c r="AM27" s="20"/>
    </row>
    <row r="28" spans="2:39" ht="30" customHeight="1" x14ac:dyDescent="0.35">
      <c r="B28" s="41" t="s">
        <v>87</v>
      </c>
      <c r="C28" s="18"/>
      <c r="D28" s="18"/>
      <c r="E28" s="18"/>
      <c r="F28" s="2"/>
      <c r="G28" s="18"/>
      <c r="H28" s="18"/>
      <c r="I28" s="18"/>
      <c r="J28" s="18"/>
      <c r="K28" s="18"/>
      <c r="L28" s="18"/>
      <c r="M28" s="2"/>
      <c r="N28" s="18"/>
      <c r="O28" s="18"/>
      <c r="P28" s="18"/>
      <c r="Q28" s="18"/>
      <c r="R28" s="18"/>
      <c r="S28" s="18"/>
      <c r="T28" s="2"/>
      <c r="U28" s="18"/>
      <c r="V28" s="18"/>
      <c r="W28" s="18"/>
      <c r="X28" s="18"/>
      <c r="Y28" s="18"/>
      <c r="Z28" s="18"/>
      <c r="AA28" s="2"/>
      <c r="AB28" s="18"/>
      <c r="AC28" s="18"/>
      <c r="AD28" s="18"/>
      <c r="AE28" s="18"/>
      <c r="AF28" s="18"/>
      <c r="AG28" s="18"/>
      <c r="AH28" s="18">
        <f>COUNTA(December!$C28:$AG28)</f>
        <v>0</v>
      </c>
      <c r="AI28" s="18">
        <f>January13[[#This Row],[Total Days]]-(COUNTIF(C28:AG28,"DO"))-(COUNTIF(C28:AG28,"AL"))-(COUNTIF(C28:AG28,"SL"))-(COUNTIF(C28:AG28,"AB"))</f>
        <v>0</v>
      </c>
      <c r="AK28" s="41" t="s">
        <v>87</v>
      </c>
      <c r="AL28" s="20" t="s">
        <v>45</v>
      </c>
      <c r="AM28" s="20"/>
    </row>
    <row r="29" spans="2:39" ht="30" customHeight="1" x14ac:dyDescent="0.35">
      <c r="B29" s="41" t="s">
        <v>86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>
        <f>COUNTA(December!$C29:$AG29)</f>
        <v>0</v>
      </c>
      <c r="AI29" s="18">
        <f>January13[[#This Row],[Total Days]]-(COUNTIF(C29:AG29,"DO"))-(COUNTIF(C29:AG29,"AL"))-(COUNTIF(C29:AG29,"SL"))-(COUNTIF(C29:AG29,"AB"))</f>
        <v>0</v>
      </c>
      <c r="AK29" s="41" t="s">
        <v>86</v>
      </c>
      <c r="AL29" s="20" t="s">
        <v>44</v>
      </c>
      <c r="AM29" s="20"/>
    </row>
    <row r="30" spans="2:39" ht="30" customHeight="1" x14ac:dyDescent="0.35">
      <c r="B30" s="41" t="s">
        <v>103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>
        <f>COUNTA(December!$C30:$AG30)</f>
        <v>0</v>
      </c>
      <c r="AI30" s="18">
        <f>January13[[#This Row],[Total Days]]-(COUNTIF(C30:AG30,"DO"))-(COUNTIF(C30:AG30,"AL"))-(COUNTIF(C30:AG30,"SL"))-(COUNTIF(C30:AG30,"AB"))</f>
        <v>0</v>
      </c>
      <c r="AK30" s="41" t="s">
        <v>103</v>
      </c>
      <c r="AL30" s="20" t="s">
        <v>124</v>
      </c>
      <c r="AM30" s="20"/>
    </row>
    <row r="31" spans="2:39" ht="30" customHeight="1" x14ac:dyDescent="0.35">
      <c r="B31" s="41" t="s">
        <v>96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>
        <f>COUNTA(December!$C31:$AG31)</f>
        <v>0</v>
      </c>
      <c r="AI31" s="18">
        <f>January13[[#This Row],[Total Days]]-(COUNTIF(C31:AG31,"DO"))-(COUNTIF(C31:AG31,"AL"))-(COUNTIF(C31:AG31,"SL"))-(COUNTIF(C31:AG31,"AB"))</f>
        <v>0</v>
      </c>
      <c r="AK31" s="41" t="s">
        <v>96</v>
      </c>
      <c r="AL31" s="20" t="s">
        <v>44</v>
      </c>
      <c r="AM31" s="20"/>
    </row>
    <row r="32" spans="2:39" ht="30" customHeight="1" x14ac:dyDescent="0.35">
      <c r="B32" s="41" t="s">
        <v>100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>
        <f>COUNTA(December!$C32:$AG32)</f>
        <v>0</v>
      </c>
      <c r="AI32" s="18">
        <f>January13[[#This Row],[Total Days]]-(COUNTIF(C32:AG32,"DO"))-(COUNTIF(C32:AG32,"AL"))-(COUNTIF(C32:AG32,"SL"))-(COUNTIF(C32:AG32,"AB"))</f>
        <v>0</v>
      </c>
      <c r="AK32" s="41" t="s">
        <v>100</v>
      </c>
      <c r="AL32" s="20" t="s">
        <v>43</v>
      </c>
      <c r="AM32" s="20"/>
    </row>
    <row r="33" spans="2:39" ht="30" customHeight="1" x14ac:dyDescent="0.35">
      <c r="B33" s="41" t="s">
        <v>101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>
        <f>COUNTA(December!$C33:$AG33)</f>
        <v>0</v>
      </c>
      <c r="AI33" s="18">
        <f>January13[[#This Row],[Total Days]]-(COUNTIF(C33:AG33,"DO"))-(COUNTIF(C33:AG33,"AL"))-(COUNTIF(C33:AG33,"SL"))-(COUNTIF(C33:AG33,"AB"))</f>
        <v>0</v>
      </c>
      <c r="AK33" s="41" t="s">
        <v>101</v>
      </c>
      <c r="AL33" s="20" t="s">
        <v>44</v>
      </c>
      <c r="AM33" s="20"/>
    </row>
    <row r="34" spans="2:39" ht="30" customHeight="1" x14ac:dyDescent="0.35">
      <c r="B34" s="41" t="s">
        <v>95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>
        <f>COUNTA(December!$C34:$AG34)</f>
        <v>0</v>
      </c>
      <c r="AI34" s="18">
        <f>January13[[#This Row],[Total Days]]-(COUNTIF(C34:AG34,"DO"))-(COUNTIF(C34:AG34,"AL"))-(COUNTIF(C34:AG34,"SL"))-(COUNTIF(C34:AG34,"AB"))</f>
        <v>0</v>
      </c>
      <c r="AK34" s="41" t="s">
        <v>95</v>
      </c>
      <c r="AL34" s="20" t="s">
        <v>124</v>
      </c>
      <c r="AM34" s="20"/>
    </row>
    <row r="35" spans="2:39" ht="30" customHeight="1" x14ac:dyDescent="0.35">
      <c r="B35" s="41" t="s">
        <v>98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>
        <f>COUNTA(December!$C35:$AG35)</f>
        <v>0</v>
      </c>
      <c r="AI35" s="18">
        <f>January13[[#This Row],[Total Days]]-(COUNTIF(C35:AG35,"DO"))-(COUNTIF(C35:AG35,"AL"))-(COUNTIF(C35:AG35,"SL"))-(COUNTIF(C35:AG35,"AB"))</f>
        <v>0</v>
      </c>
      <c r="AK35" s="41" t="s">
        <v>98</v>
      </c>
      <c r="AL35" s="20" t="s">
        <v>124</v>
      </c>
      <c r="AM35" s="20"/>
    </row>
    <row r="36" spans="2:39" ht="30" customHeight="1" thickBot="1" x14ac:dyDescent="0.4">
      <c r="B36" s="41" t="s">
        <v>99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>
        <f>COUNTA(December!$C36:$AG36)</f>
        <v>0</v>
      </c>
      <c r="AI36" s="18">
        <f>January13[[#This Row],[Total Days]]-(COUNTIF(C36:AG36,"DO"))-(COUNTIF(C36:AG36,"AL"))-(COUNTIF(C36:AG36,"SL"))-(COUNTIF(C36:AG36,"AB"))</f>
        <v>0</v>
      </c>
      <c r="AK36" s="41" t="s">
        <v>99</v>
      </c>
      <c r="AL36" s="20" t="s">
        <v>43</v>
      </c>
      <c r="AM36" s="20"/>
    </row>
    <row r="37" spans="2:39" ht="30" customHeight="1" thickBot="1" x14ac:dyDescent="0.4">
      <c r="B37" s="1"/>
      <c r="C37" s="18"/>
      <c r="D37" s="18"/>
      <c r="E37" s="18"/>
      <c r="F37" s="18"/>
      <c r="G37" s="17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>
        <f>COUNTA(December!$C37:$AG37)</f>
        <v>0</v>
      </c>
      <c r="AI37" s="18">
        <f>January13[[#This Row],[Total Days]]-(COUNTIF(C37:AG37,"DO"))-(COUNTIF(C37:AG37,"AL"))-(COUNTIF(C37:AG37,"SL"))-(COUNTIF(C37:AG37,"AB"))</f>
        <v>0</v>
      </c>
      <c r="AK37" s="25"/>
    </row>
    <row r="38" spans="2:39" ht="30" customHeight="1" thickBot="1" x14ac:dyDescent="0.4">
      <c r="B38" s="1"/>
      <c r="C38" s="18"/>
      <c r="D38" s="18"/>
      <c r="E38" s="18"/>
      <c r="F38" s="18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>
        <f>COUNTA(December!$C38:$AG38)</f>
        <v>0</v>
      </c>
      <c r="AI38" s="18">
        <f>January13[[#This Row],[Total Days]]-(COUNTIF(C38:AG38,"DO"))-(COUNTIF(C38:AG38,"AL"))-(COUNTIF(C38:AG38,"SL"))-(COUNTIF(C38:AG38,"AB"))</f>
        <v>0</v>
      </c>
      <c r="AK38" s="26"/>
    </row>
    <row r="39" spans="2:39" ht="30" customHeight="1" thickBot="1" x14ac:dyDescent="0.4">
      <c r="B39" s="1"/>
      <c r="C39" s="18"/>
      <c r="D39" s="18"/>
      <c r="E39" s="18"/>
      <c r="F39" s="18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>
        <f>COUNTA(December!$C39:$AG39)</f>
        <v>0</v>
      </c>
      <c r="AI39" s="18">
        <f>January13[[#This Row],[Total Days]]-(COUNTIF(C39:AG39,"DO"))-(COUNTIF(C39:AG39,"AL"))-(COUNTIF(C39:AG39,"SL"))-(COUNTIF(C39:AG39,"AB"))</f>
        <v>0</v>
      </c>
      <c r="AK39" s="27"/>
    </row>
    <row r="40" spans="2:39" ht="30" customHeight="1" thickBot="1" x14ac:dyDescent="0.4">
      <c r="B40" s="1"/>
      <c r="C40" s="18"/>
      <c r="D40" s="18"/>
      <c r="E40" s="18"/>
      <c r="F40" s="18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>
        <f>COUNTA(December!$C40:$AG40)</f>
        <v>0</v>
      </c>
      <c r="AI40" s="18">
        <f>January13[[#This Row],[Total Days]]-(COUNTIF(C40:AG40,"DO"))-(COUNTIF(C40:AG40,"AL"))-(COUNTIF(C40:AG40,"SL"))-(COUNTIF(C40:AG40,"AB"))</f>
        <v>0</v>
      </c>
      <c r="AK40" s="27"/>
    </row>
    <row r="41" spans="2:39" ht="30" customHeight="1" thickBot="1" x14ac:dyDescent="0.4">
      <c r="B41" s="1"/>
      <c r="C41" s="18"/>
      <c r="D41" s="18"/>
      <c r="E41" s="18"/>
      <c r="F41" s="18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>
        <f>COUNTA(December!$C41:$AG41)</f>
        <v>0</v>
      </c>
      <c r="AI41" s="18">
        <f>January13[[#This Row],[Total Days]]-(COUNTIF(C41:AG41,"DO"))-(COUNTIF(C41:AG41,"AL"))-(COUNTIF(C41:AG41,"SL"))-(COUNTIF(C41:AG41,"AB"))</f>
        <v>0</v>
      </c>
      <c r="AK41" s="27"/>
    </row>
    <row r="42" spans="2:39" ht="30" customHeight="1" thickBot="1" x14ac:dyDescent="0.4">
      <c r="B42" s="1"/>
      <c r="C42" s="18"/>
      <c r="D42" s="18"/>
      <c r="E42" s="18"/>
      <c r="F42" s="18"/>
      <c r="G42" s="1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>
        <f>COUNTA(December!$C42:$AG42)</f>
        <v>0</v>
      </c>
      <c r="AI42" s="18">
        <f>January13[[#This Row],[Total Days]]-(COUNTIF(C42:AG42,"DO"))-(COUNTIF(C42:AG42,"AL"))-(COUNTIF(C42:AG42,"SL"))-(COUNTIF(C42:AG42,"AB"))</f>
        <v>0</v>
      </c>
      <c r="AK42" s="27"/>
    </row>
    <row r="43" spans="2:39" ht="30" customHeight="1" thickBot="1" x14ac:dyDescent="0.4">
      <c r="B43" s="1"/>
      <c r="C43" s="18"/>
      <c r="D43" s="18"/>
      <c r="E43" s="18"/>
      <c r="F43" s="18"/>
      <c r="G43" s="1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>
        <f>COUNTA(December!$C43:$AG43)</f>
        <v>0</v>
      </c>
      <c r="AI43" s="18">
        <f>January13[[#This Row],[Total Days]]-(COUNTIF(C43:AG43,"DO"))-(COUNTIF(C43:AG43,"AL"))-(COUNTIF(C43:AG43,"SL"))-(COUNTIF(C43:AG43,"AB"))</f>
        <v>0</v>
      </c>
      <c r="AK43" s="27"/>
    </row>
    <row r="44" spans="2:39" ht="30" customHeight="1" thickBot="1" x14ac:dyDescent="0.4">
      <c r="B44" s="15"/>
      <c r="C44" s="1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19">
        <f>SUBTOTAL(109,January13[Total Days])</f>
        <v>0</v>
      </c>
      <c r="AI44" s="2"/>
      <c r="AK44" s="27"/>
    </row>
    <row r="45" spans="2:39" ht="30" customHeight="1" thickBot="1" x14ac:dyDescent="0.4">
      <c r="C45" s="2" t="s">
        <v>48</v>
      </c>
      <c r="D45" s="2" t="s">
        <v>49</v>
      </c>
      <c r="E45" s="2" t="s">
        <v>50</v>
      </c>
      <c r="F45" s="2" t="s">
        <v>51</v>
      </c>
      <c r="G45" s="2" t="s">
        <v>52</v>
      </c>
      <c r="H45" s="2" t="s">
        <v>53</v>
      </c>
      <c r="I45" s="2" t="s">
        <v>54</v>
      </c>
      <c r="J45" s="2" t="s">
        <v>48</v>
      </c>
      <c r="K45" s="2" t="s">
        <v>49</v>
      </c>
      <c r="L45" s="2" t="s">
        <v>50</v>
      </c>
      <c r="M45" s="2" t="s">
        <v>51</v>
      </c>
      <c r="N45" s="2" t="s">
        <v>52</v>
      </c>
      <c r="O45" s="2" t="s">
        <v>53</v>
      </c>
      <c r="P45" s="2" t="s">
        <v>54</v>
      </c>
      <c r="Q45" s="2" t="s">
        <v>48</v>
      </c>
      <c r="R45" s="2" t="s">
        <v>49</v>
      </c>
      <c r="S45" s="2" t="s">
        <v>50</v>
      </c>
      <c r="T45" s="2" t="s">
        <v>51</v>
      </c>
      <c r="U45" s="2" t="s">
        <v>52</v>
      </c>
      <c r="V45" s="2" t="s">
        <v>53</v>
      </c>
      <c r="W45" s="2" t="s">
        <v>54</v>
      </c>
      <c r="X45" s="2" t="s">
        <v>48</v>
      </c>
      <c r="Y45" s="2" t="s">
        <v>49</v>
      </c>
      <c r="Z45" s="2" t="s">
        <v>50</v>
      </c>
      <c r="AA45" s="2" t="s">
        <v>51</v>
      </c>
      <c r="AB45" s="2" t="s">
        <v>52</v>
      </c>
      <c r="AC45" s="2" t="s">
        <v>53</v>
      </c>
      <c r="AD45" s="2" t="s">
        <v>54</v>
      </c>
      <c r="AE45" s="2" t="s">
        <v>48</v>
      </c>
      <c r="AF45" s="2" t="s">
        <v>49</v>
      </c>
      <c r="AG45" s="2" t="s">
        <v>50</v>
      </c>
      <c r="AK45" s="27"/>
    </row>
    <row r="46" spans="2:39" ht="30" customHeight="1" thickBot="1" x14ac:dyDescent="0.4">
      <c r="C46" s="2" t="s">
        <v>9</v>
      </c>
      <c r="D46" s="2" t="s">
        <v>10</v>
      </c>
      <c r="E46" s="2" t="s">
        <v>11</v>
      </c>
      <c r="F46" s="2" t="s">
        <v>12</v>
      </c>
      <c r="G46" s="2" t="s">
        <v>13</v>
      </c>
      <c r="H46" s="2" t="s">
        <v>14</v>
      </c>
      <c r="I46" s="2" t="s">
        <v>15</v>
      </c>
      <c r="J46" s="2" t="s">
        <v>16</v>
      </c>
      <c r="K46" s="2" t="s">
        <v>17</v>
      </c>
      <c r="L46" s="2" t="s">
        <v>18</v>
      </c>
      <c r="M46" s="2" t="s">
        <v>19</v>
      </c>
      <c r="N46" s="2" t="s">
        <v>20</v>
      </c>
      <c r="O46" s="2" t="s">
        <v>21</v>
      </c>
      <c r="P46" s="2" t="s">
        <v>22</v>
      </c>
      <c r="Q46" s="2" t="s">
        <v>23</v>
      </c>
      <c r="R46" s="2" t="s">
        <v>24</v>
      </c>
      <c r="S46" s="2" t="s">
        <v>25</v>
      </c>
      <c r="T46" s="2" t="s">
        <v>26</v>
      </c>
      <c r="U46" s="2" t="s">
        <v>27</v>
      </c>
      <c r="V46" s="2" t="s">
        <v>28</v>
      </c>
      <c r="W46" s="2" t="s">
        <v>29</v>
      </c>
      <c r="X46" s="2" t="s">
        <v>30</v>
      </c>
      <c r="Y46" s="2" t="s">
        <v>31</v>
      </c>
      <c r="Z46" s="2" t="s">
        <v>32</v>
      </c>
      <c r="AA46" s="2" t="s">
        <v>33</v>
      </c>
      <c r="AB46" s="2" t="s">
        <v>34</v>
      </c>
      <c r="AC46" s="2" t="s">
        <v>35</v>
      </c>
      <c r="AD46" s="2" t="s">
        <v>36</v>
      </c>
      <c r="AE46" s="2" t="s">
        <v>37</v>
      </c>
      <c r="AF46" s="2" t="s">
        <v>38</v>
      </c>
      <c r="AG46" s="2" t="s">
        <v>39</v>
      </c>
      <c r="AK46" s="27"/>
    </row>
  </sheetData>
  <mergeCells count="10">
    <mergeCell ref="AA2:AC2"/>
    <mergeCell ref="AE2:AG2"/>
    <mergeCell ref="AI2:AK2"/>
    <mergeCell ref="C4:AG4"/>
    <mergeCell ref="D2:F2"/>
    <mergeCell ref="H2:J2"/>
    <mergeCell ref="L2:M2"/>
    <mergeCell ref="O2:Q2"/>
    <mergeCell ref="S2:U2"/>
    <mergeCell ref="W2:Y2"/>
  </mergeCells>
  <phoneticPr fontId="9" type="noConversion"/>
  <conditionalFormatting sqref="C7:AG36">
    <cfRule type="endsWith" dxfId="17" priority="1" stopIfTrue="1" operator="endsWith" text="AB">
      <formula>RIGHT(C7,LEN("AB"))="AB"</formula>
    </cfRule>
    <cfRule type="beginsWith" dxfId="16" priority="2" stopIfTrue="1" operator="beginsWith" text="SL">
      <formula>LEFT(C7,LEN("SL"))="SL"</formula>
    </cfRule>
    <cfRule type="beginsWith" dxfId="15" priority="3" stopIfTrue="1" operator="beginsWith" text="AL">
      <formula>LEFT(C7,LEN("AL"))="AL"</formula>
    </cfRule>
    <cfRule type="endsWith" dxfId="14" priority="4" stopIfTrue="1" operator="endsWith" text="OF">
      <formula>RIGHT(C7,LEN("OF"))="OF"</formula>
    </cfRule>
    <cfRule type="endsWith" dxfId="13" priority="5" stopIfTrue="1" operator="endsWith" text="FL">
      <formula>RIGHT(C7,LEN("FL"))="FL"</formula>
    </cfRule>
    <cfRule type="endsWith" dxfId="12" priority="6" stopIfTrue="1" operator="endsWith" text="TBH">
      <formula>RIGHT(C7,LEN("TBH"))="TBH"</formula>
    </cfRule>
    <cfRule type="beginsWith" dxfId="11" priority="7" stopIfTrue="1" operator="beginsWith" text="DR">
      <formula>LEFT(C7,LEN("DR"))="DR"</formula>
    </cfRule>
    <cfRule type="beginsWith" dxfId="10" priority="8" stopIfTrue="1" operator="beginsWith" text="SS">
      <formula>LEFT(C7,LEN("SS"))="SS"</formula>
    </cfRule>
    <cfRule type="beginsWith" dxfId="9" priority="9" stopIfTrue="1" operator="beginsWith" text="DO">
      <formula>LEFT(C7,LEN("DO"))="DO"</formula>
    </cfRule>
  </conditionalFormatting>
  <dataValidations count="3">
    <dataValidation allowBlank="1" showErrorMessage="1" sqref="AH4 AK39:AK46 C45:AG46 B2:B6 L22:Q22 B1:AG1 S22:X22 Z22:AE22 AG22 C18:C20 H18:J18 L18:Q18 S18:X18 Z18:AE18 AG18 D19:D21 F19:K19 M19:R19 T19:Y19 AD19:AF19 E20:E21 G20:L20 Q20:S20 U20:Z20 AB20:AG20 F21:I21 K21:P21 U21:W21 Y21:AD21 AF21:AG21 C22 H22:J22 C2:W2 AD2:AE2 AH2:AI2 Z2:AA2 C3:AG17 AL7:AM36" xr:uid="{DD528116-05F2-4EE3-BBF4-4CCE602FCEB6}"/>
    <dataValidation allowBlank="1" showInputMessage="1" showErrorMessage="1" prompt="Enter year in the cell below" sqref="AH3" xr:uid="{5F1B68DD-9398-4F08-845B-83A4B058412F}"/>
    <dataValidation allowBlank="1" showInputMessage="1" showErrorMessage="1" prompt="Automatically calculates total number of days an employee was absent this month" sqref="AH6" xr:uid="{F7BAF20D-B0D0-4E35-AE88-D02AAEABB78D}"/>
  </dataValidations>
  <printOptions horizontalCentered="1"/>
  <pageMargins left="0.25" right="0.25" top="0.75" bottom="0.75" header="0.3" footer="0.3"/>
  <pageSetup paperSize="9" scale="46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2029D1-A205-4A7B-805D-5853E2D5270C}">
          <x14:formula1>
            <xm:f>'Employee Names'!$B$4:$B$37</xm:f>
          </x14:formula1>
          <xm:sqref>B7:B43 AK7:AK36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1"/>
    <pageSetUpPr fitToPage="1"/>
  </sheetPr>
  <dimension ref="B1:L55"/>
  <sheetViews>
    <sheetView showGridLines="0" topLeftCell="A3" zoomScaleNormal="130" workbookViewId="0">
      <selection activeCell="D29" sqref="D29:D31"/>
    </sheetView>
  </sheetViews>
  <sheetFormatPr defaultColWidth="8.81640625" defaultRowHeight="30" customHeight="1" x14ac:dyDescent="0.35"/>
  <cols>
    <col min="1" max="1" width="2.6328125" customWidth="1"/>
    <col min="2" max="4" width="30.6328125" customWidth="1"/>
    <col min="5" max="5" width="18.36328125" customWidth="1"/>
    <col min="6" max="6" width="20.453125" style="2" bestFit="1" customWidth="1"/>
    <col min="7" max="7" width="9.81640625" style="2" bestFit="1" customWidth="1"/>
    <col min="8" max="8" width="13.81640625" customWidth="1"/>
    <col min="9" max="12" width="16.81640625" customWidth="1"/>
  </cols>
  <sheetData>
    <row r="1" spans="2:12" ht="50" customHeight="1" x14ac:dyDescent="0.35">
      <c r="B1" s="16" t="s">
        <v>131</v>
      </c>
      <c r="C1" s="16"/>
      <c r="D1" s="16"/>
      <c r="E1" s="16"/>
    </row>
    <row r="2" spans="2:12" ht="15" customHeight="1" x14ac:dyDescent="0.35"/>
    <row r="3" spans="2:12" ht="30" customHeight="1" x14ac:dyDescent="0.35">
      <c r="B3" s="21" t="s">
        <v>68</v>
      </c>
      <c r="C3" s="21" t="s">
        <v>105</v>
      </c>
      <c r="D3" s="21" t="s">
        <v>111</v>
      </c>
      <c r="E3" s="22" t="s">
        <v>69</v>
      </c>
      <c r="F3" s="22" t="s">
        <v>70</v>
      </c>
      <c r="G3" s="22" t="s">
        <v>71</v>
      </c>
      <c r="H3" s="22" t="s">
        <v>72</v>
      </c>
      <c r="I3" s="69" t="s">
        <v>73</v>
      </c>
      <c r="J3" s="69"/>
      <c r="K3" s="69"/>
      <c r="L3" s="69"/>
    </row>
    <row r="4" spans="2:12" ht="30" customHeight="1" x14ac:dyDescent="0.35">
      <c r="B4" s="41" t="s">
        <v>75</v>
      </c>
      <c r="C4" s="1" t="s">
        <v>106</v>
      </c>
      <c r="D4" s="1" t="s">
        <v>112</v>
      </c>
      <c r="E4" s="20" t="s">
        <v>125</v>
      </c>
      <c r="G4" s="19" t="e">
        <f>January!AI7+February!AF8+March!AI8+April!AI7+#REF!+June!AI7+July!AI7+August!AI7+September!AI7+October!AI7+November!AI7+December!AI7</f>
        <v>#REF!</v>
      </c>
      <c r="H4" s="19" t="e">
        <f>(January!AH7+February!AE8+March!AH8+April!AH7+#REF!+June!AH7+July!AH7+August!AH7+September!AH7+October!AH7+November!AH7+December!AH7)-G4</f>
        <v>#REF!</v>
      </c>
      <c r="I4" s="70"/>
      <c r="J4" s="70"/>
      <c r="K4" s="70"/>
      <c r="L4" s="70"/>
    </row>
    <row r="5" spans="2:12" ht="30" customHeight="1" x14ac:dyDescent="0.35">
      <c r="B5" s="41" t="s">
        <v>77</v>
      </c>
      <c r="C5" s="1" t="s">
        <v>106</v>
      </c>
      <c r="D5" s="1" t="s">
        <v>112</v>
      </c>
      <c r="E5" s="20" t="s">
        <v>125</v>
      </c>
      <c r="G5" s="19" t="e">
        <f>January!AI8+February!AF9+March!AI9+April!AI9+#REF!+June!AI8+July!AI8+August!AI8+September!AI8+October!AI8+November!AI8+December!AI8</f>
        <v>#REF!</v>
      </c>
      <c r="H5" s="19" t="e">
        <f>(January!AH8+February!AE9+March!AH9+April!AH9+#REF!+June!AH8+July!AH8+August!AH8+September!AH8+October!AH8+November!AH8+December!AH8)-G5</f>
        <v>#REF!</v>
      </c>
      <c r="I5" s="71"/>
      <c r="J5" s="71"/>
      <c r="K5" s="71"/>
      <c r="L5" s="71"/>
    </row>
    <row r="6" spans="2:12" ht="30" customHeight="1" x14ac:dyDescent="0.35">
      <c r="B6" s="41" t="s">
        <v>78</v>
      </c>
      <c r="C6" s="1" t="s">
        <v>106</v>
      </c>
      <c r="D6" s="1" t="s">
        <v>112</v>
      </c>
      <c r="E6" s="20" t="s">
        <v>126</v>
      </c>
      <c r="G6" s="19" t="e">
        <f>January!AI9+February!AF10+March!AI10+April!#REF!+#REF!+June!AI9+July!AI9+August!AI9+September!AI9+October!AI9+November!AI9+December!AI9</f>
        <v>#REF!</v>
      </c>
      <c r="H6" s="19" t="e">
        <f>(January!AH9+February!AE10+March!AH10+April!#REF!+#REF!+June!AH9+July!AH9+August!AH9+September!AH9+October!AH9+November!AH9+December!AH9)-G6</f>
        <v>#REF!</v>
      </c>
      <c r="I6" s="71"/>
      <c r="J6" s="71"/>
      <c r="K6" s="71"/>
      <c r="L6" s="71"/>
    </row>
    <row r="7" spans="2:12" ht="30" customHeight="1" x14ac:dyDescent="0.35">
      <c r="B7" s="41" t="s">
        <v>85</v>
      </c>
      <c r="C7" s="1" t="s">
        <v>106</v>
      </c>
      <c r="D7" s="1" t="s">
        <v>112</v>
      </c>
      <c r="E7" s="20" t="s">
        <v>126</v>
      </c>
      <c r="G7" s="19" t="e">
        <f>January!AI10+February!AF23+March!AI23+April!AI10+#REF!+June!AI10+July!AI10+August!AI10+September!AI10+October!AI10+November!AI10+December!AI10</f>
        <v>#REF!</v>
      </c>
      <c r="H7" s="19" t="e">
        <f>(January!AH10+February!AE23+March!AH23+April!AH10+#REF!+June!AH10+July!AH10+August!AH10+September!AH10+October!AH10+November!AH10+December!AH10)-G7</f>
        <v>#REF!</v>
      </c>
      <c r="I7" s="71"/>
      <c r="J7" s="71"/>
      <c r="K7" s="71"/>
      <c r="L7" s="71"/>
    </row>
    <row r="8" spans="2:12" ht="30" customHeight="1" x14ac:dyDescent="0.35">
      <c r="B8" s="41" t="s">
        <v>79</v>
      </c>
      <c r="C8" s="1" t="s">
        <v>107</v>
      </c>
      <c r="D8" s="1" t="s">
        <v>112</v>
      </c>
      <c r="E8" s="20" t="s">
        <v>125</v>
      </c>
      <c r="G8" s="19" t="e">
        <f>January!AI11+February!AF13+March!AI13+April!AI11+#REF!+June!AI11+July!AI11+August!AI11+September!AI11+October!AI11+November!AI11+December!AI11</f>
        <v>#REF!</v>
      </c>
      <c r="H8" s="19" t="e">
        <f>(January!AH11+February!AE13+March!AH13+April!AH11+#REF!+June!AH11+July!AH11+August!AH11+September!AH11+October!AH11+November!AH11+December!AH11)-G8</f>
        <v>#REF!</v>
      </c>
      <c r="I8" s="71"/>
      <c r="J8" s="71"/>
      <c r="K8" s="71"/>
      <c r="L8" s="71"/>
    </row>
    <row r="9" spans="2:12" ht="30" customHeight="1" x14ac:dyDescent="0.35">
      <c r="B9" s="41" t="s">
        <v>80</v>
      </c>
      <c r="C9" s="1" t="s">
        <v>107</v>
      </c>
      <c r="D9" s="1" t="s">
        <v>112</v>
      </c>
      <c r="E9" s="20" t="s">
        <v>125</v>
      </c>
      <c r="G9" s="19" t="e">
        <f>January!AI12+February!AF14+March!AI14+April!AI12+#REF!+June!AI12+July!AI12+August!AI12+September!AI12+October!AI12+November!AI12+December!AI12</f>
        <v>#REF!</v>
      </c>
      <c r="H9" s="19" t="e">
        <f>(January!AH12+February!AE14+March!AH14+April!AH12+#REF!+June!AH12+July!AH12+August!AH12+September!AH12+October!AH12+November!AH12+December!AH12)-G9</f>
        <v>#REF!</v>
      </c>
      <c r="I9" s="71"/>
      <c r="J9" s="71"/>
      <c r="K9" s="71"/>
      <c r="L9" s="71"/>
    </row>
    <row r="10" spans="2:12" ht="30" customHeight="1" x14ac:dyDescent="0.35">
      <c r="B10" s="41" t="s">
        <v>81</v>
      </c>
      <c r="C10" s="1" t="s">
        <v>107</v>
      </c>
      <c r="D10" s="1" t="s">
        <v>112</v>
      </c>
      <c r="E10" s="20" t="s">
        <v>126</v>
      </c>
      <c r="G10" s="19" t="e">
        <f>January!AI13+February!AF15+March!AI15+April!#REF!+#REF!+June!AI13+July!AI13+August!AI13+September!AI13+October!AI13+November!AI13+December!AI13</f>
        <v>#REF!</v>
      </c>
      <c r="H10" s="19" t="e">
        <f>(January!AH13+February!AE15+March!AH15+April!#REF!+#REF!+June!AH13+July!AH13+August!AH13+September!AH13+October!AH13+November!AH13+December!AH13)-G10</f>
        <v>#REF!</v>
      </c>
      <c r="I10" s="71"/>
      <c r="J10" s="71"/>
      <c r="K10" s="71"/>
      <c r="L10" s="71"/>
    </row>
    <row r="11" spans="2:12" ht="30" customHeight="1" x14ac:dyDescent="0.35">
      <c r="B11" s="41" t="s">
        <v>89</v>
      </c>
      <c r="C11" s="1" t="s">
        <v>108</v>
      </c>
      <c r="D11" s="1" t="s">
        <v>112</v>
      </c>
      <c r="E11" s="20" t="s">
        <v>127</v>
      </c>
      <c r="G11" s="19" t="e">
        <f>January!AI14+February!AF18+March!AI18+April!AI15+#REF!+June!AI14+July!AI14+August!AI14+September!AI14+October!AI14+November!AI14+December!AI14</f>
        <v>#REF!</v>
      </c>
      <c r="H11" s="19" t="e">
        <f>(January!AH14+February!AE18+March!AH18+April!AH15+#REF!+June!AH14+July!AH14+August!AH14+September!AH14+October!AH14+November!AH14+December!AH14)-G11</f>
        <v>#REF!</v>
      </c>
      <c r="I11" s="71"/>
      <c r="J11" s="71"/>
      <c r="K11" s="71"/>
      <c r="L11" s="71"/>
    </row>
    <row r="12" spans="2:12" ht="30" customHeight="1" x14ac:dyDescent="0.35">
      <c r="B12" s="41" t="s">
        <v>136</v>
      </c>
      <c r="C12" s="1" t="s">
        <v>108</v>
      </c>
      <c r="D12" s="1" t="s">
        <v>112</v>
      </c>
      <c r="E12" s="20" t="s">
        <v>128</v>
      </c>
      <c r="G12" s="19" t="e">
        <f>January!AI15+February!AF19+March!AI19+April!AI16+#REF!+June!AI15+July!AI15+August!AI15+September!AI15+October!AI15+November!AI15+December!AI15</f>
        <v>#REF!</v>
      </c>
      <c r="H12" s="19" t="e">
        <f>(January!AH15+February!AE19+March!AH19+April!AH16+#REF!+June!AH15+July!AH15+August!AH15+September!AH15+October!AH15+November!AH15+December!AH15)-G12</f>
        <v>#REF!</v>
      </c>
      <c r="I12" s="35"/>
      <c r="J12" s="35"/>
      <c r="K12" s="35"/>
      <c r="L12" s="35"/>
    </row>
    <row r="13" spans="2:12" ht="30" customHeight="1" x14ac:dyDescent="0.35">
      <c r="B13" s="41" t="s">
        <v>104</v>
      </c>
      <c r="C13" s="1" t="s">
        <v>108</v>
      </c>
      <c r="D13" s="1" t="s">
        <v>113</v>
      </c>
      <c r="E13" s="20" t="s">
        <v>125</v>
      </c>
      <c r="G13" s="19" t="e">
        <f>January!AI16+February!#REF!+March!#REF!+April!#REF!+#REF!+June!AI16+July!AI16+August!AI16+September!AI16+October!AI16+November!AI16+December!AI16</f>
        <v>#REF!</v>
      </c>
      <c r="H13" s="19" t="e">
        <f>(January!AH16+February!#REF!+March!#REF!+April!#REF!+#REF!+June!AH16+July!AH16+August!AH16+September!AH16+October!AH16+November!AH16+December!AH16)-G13</f>
        <v>#REF!</v>
      </c>
      <c r="I13" s="35"/>
      <c r="J13" s="35"/>
      <c r="K13" s="35"/>
      <c r="L13" s="35"/>
    </row>
    <row r="14" spans="2:12" ht="30" customHeight="1" x14ac:dyDescent="0.35">
      <c r="B14" s="41" t="s">
        <v>82</v>
      </c>
      <c r="C14" s="1" t="s">
        <v>108</v>
      </c>
      <c r="D14" s="1" t="s">
        <v>112</v>
      </c>
      <c r="E14" s="20" t="s">
        <v>126</v>
      </c>
      <c r="G14" s="19" t="e">
        <f>January!AI17+February!AF20+March!AI20+April!AI18+#REF!+June!AI17+July!AI17+August!AI17+September!AI17+October!AI17+November!AI17+December!AI17</f>
        <v>#REF!</v>
      </c>
      <c r="H14" s="19" t="e">
        <f>(January!AH17+February!AE20+March!AH20+April!AH18+#REF!+June!AH17+July!AH17+August!AH17+September!AH17+October!AH17+November!AH17+December!AH17)-G14</f>
        <v>#REF!</v>
      </c>
      <c r="I14" s="35"/>
      <c r="J14" s="35"/>
      <c r="K14" s="35"/>
      <c r="L14" s="35"/>
    </row>
    <row r="15" spans="2:12" ht="30" customHeight="1" x14ac:dyDescent="0.35">
      <c r="B15" s="41" t="s">
        <v>83</v>
      </c>
      <c r="C15" s="1" t="s">
        <v>108</v>
      </c>
      <c r="D15" s="1" t="s">
        <v>112</v>
      </c>
      <c r="E15" s="20" t="s">
        <v>125</v>
      </c>
      <c r="G15" s="19" t="e">
        <f>January!AI18+February!AF21+March!AI21+April!AI19+#REF!+June!AI18+July!AI18+August!AI18+September!AI18+October!AI18+November!AI18+December!AI18</f>
        <v>#REF!</v>
      </c>
      <c r="H15" s="19" t="e">
        <f>(January!AH18+February!AE21+March!AH21+April!AH19+#REF!+June!AH18+July!AH18+August!AH18+September!AH18+October!AH18+November!AH18+December!AH18)-G15</f>
        <v>#REF!</v>
      </c>
      <c r="I15" s="35"/>
      <c r="J15" s="35"/>
      <c r="K15" s="35"/>
      <c r="L15" s="35"/>
    </row>
    <row r="16" spans="2:12" ht="30" customHeight="1" x14ac:dyDescent="0.35">
      <c r="B16" s="41" t="s">
        <v>84</v>
      </c>
      <c r="C16" s="1" t="s">
        <v>108</v>
      </c>
      <c r="D16" s="1" t="s">
        <v>112</v>
      </c>
      <c r="E16" s="20" t="s">
        <v>126</v>
      </c>
      <c r="G16" s="19" t="e">
        <f>January!AI19+February!AF22+March!AI22+April!AI20+#REF!+June!AI19+July!AI19+August!AI19+September!AI19+October!AI19+November!AI19+December!AI19</f>
        <v>#REF!</v>
      </c>
      <c r="H16" s="19" t="e">
        <f>(January!AH19+February!AE22+March!AH22+April!AH20+#REF!+June!AH19+July!AH19+August!AH19+September!AH19+October!AH19+November!AH19+December!AH19)-G16</f>
        <v>#REF!</v>
      </c>
      <c r="I16" s="70"/>
      <c r="J16" s="70"/>
      <c r="K16" s="70"/>
      <c r="L16" s="70"/>
    </row>
    <row r="17" spans="2:12" ht="30" customHeight="1" x14ac:dyDescent="0.35">
      <c r="B17" s="41" t="s">
        <v>76</v>
      </c>
      <c r="C17" s="1" t="s">
        <v>108</v>
      </c>
      <c r="D17" s="1" t="s">
        <v>112</v>
      </c>
      <c r="E17" s="20" t="s">
        <v>125</v>
      </c>
      <c r="G17" s="19" t="e">
        <f>January!AI20+February!AF16+March!AI16+April!#REF!+#REF!+June!AI20+July!AI20+August!AI20+September!AI20+October!AI20+November!AI20+December!AI20</f>
        <v>#REF!</v>
      </c>
      <c r="H17" s="19" t="e">
        <f>(January!AH20+February!AE16+March!AH16+April!#REF!+#REF!+June!AH20+July!AH20+August!AH20+September!AH20+October!AH20+November!AH20+December!AH20)-G17</f>
        <v>#REF!</v>
      </c>
      <c r="I17" s="71"/>
      <c r="J17" s="71"/>
      <c r="K17" s="71"/>
      <c r="L17" s="71"/>
    </row>
    <row r="18" spans="2:12" ht="30" customHeight="1" x14ac:dyDescent="0.35">
      <c r="B18" s="41" t="s">
        <v>93</v>
      </c>
      <c r="C18" s="1" t="s">
        <v>109</v>
      </c>
      <c r="D18" s="1" t="s">
        <v>112</v>
      </c>
      <c r="E18" s="20" t="s">
        <v>129</v>
      </c>
      <c r="G18" s="19" t="e">
        <f>January!AI21+February!AF12+March!AI12+April!AI21+#REF!+June!AI21+July!AI21+August!AI21+September!AI21+October!AI21+November!AI21+December!AI21</f>
        <v>#REF!</v>
      </c>
      <c r="H18" s="19" t="e">
        <f>(January!AH21+February!AE12+March!AH12+April!AH21+#REF!+June!AH21+July!AH21+August!AH21+September!AH21+October!AH21+November!AH21+December!AH21)-G18</f>
        <v>#REF!</v>
      </c>
      <c r="I18" s="23"/>
      <c r="J18" s="23"/>
      <c r="K18" s="23"/>
      <c r="L18" s="23"/>
    </row>
    <row r="19" spans="2:12" ht="30" customHeight="1" x14ac:dyDescent="0.35">
      <c r="B19" s="44" t="s">
        <v>94</v>
      </c>
      <c r="C19" s="1" t="s">
        <v>109</v>
      </c>
      <c r="D19" s="1" t="s">
        <v>112</v>
      </c>
      <c r="E19" s="20" t="s">
        <v>130</v>
      </c>
      <c r="G19" s="19" t="e">
        <f>January!AI22+February!AF7+March!AI7+April!AI23+#REF!+June!AI22+July!AI22+August!AI22+September!AI22+October!AI22+November!AI22+December!AI22</f>
        <v>#REF!</v>
      </c>
      <c r="H19" s="19" t="e">
        <f>(January!AH22+February!AE7+March!AH7+April!AH23+#REF!+June!AH22+July!AH22+August!AH22+September!AH22+October!AH22+November!AH22+December!AH22)-G19</f>
        <v>#REF!</v>
      </c>
      <c r="I19" s="71"/>
      <c r="J19" s="71"/>
      <c r="K19" s="71"/>
      <c r="L19" s="71"/>
    </row>
    <row r="20" spans="2:12" ht="30" customHeight="1" x14ac:dyDescent="0.35">
      <c r="B20" s="41" t="s">
        <v>102</v>
      </c>
      <c r="C20" s="39" t="s">
        <v>109</v>
      </c>
      <c r="D20" s="39" t="s">
        <v>112</v>
      </c>
      <c r="E20" s="20" t="s">
        <v>126</v>
      </c>
      <c r="G20" s="19" t="e">
        <f>January!AI23+February!AF17+March!AI17+April!AI24+#REF!+June!AI23+July!AI23+August!AI23+September!AI23+October!AI23+November!AI23+December!AI23</f>
        <v>#REF!</v>
      </c>
      <c r="H20" s="19" t="e">
        <f>(January!AH23+February!AE17+March!AH17+April!AH24+#REF!+June!AH23+July!AH23+August!AH23+September!AH23+October!AH23+November!AH23+December!AH23)-G20</f>
        <v>#REF!</v>
      </c>
      <c r="I20" s="71"/>
      <c r="J20" s="71"/>
      <c r="K20" s="71"/>
      <c r="L20" s="71"/>
    </row>
    <row r="21" spans="2:12" ht="30" customHeight="1" x14ac:dyDescent="0.35">
      <c r="B21" s="41" t="s">
        <v>92</v>
      </c>
      <c r="C21" s="39" t="s">
        <v>109</v>
      </c>
      <c r="D21" s="39" t="s">
        <v>112</v>
      </c>
      <c r="E21" s="20" t="s">
        <v>129</v>
      </c>
      <c r="G21" s="19" t="e">
        <f>January!AI24+February!AF11+March!AI11+April!AI25+#REF!+June!AI24+July!AI24+August!AI24+September!AI24+October!AI24+November!AI24+December!AI24</f>
        <v>#REF!</v>
      </c>
      <c r="H21" s="19" t="e">
        <f>(January!AH24+February!AE11+March!AH11+April!AH25+#REF!+June!AH24+July!AH24+August!AH24+September!AH24+October!AH24+November!AH24+December!AH24)-G21</f>
        <v>#REF!</v>
      </c>
      <c r="I21" s="71"/>
      <c r="J21" s="71"/>
      <c r="K21" s="71"/>
      <c r="L21" s="71"/>
    </row>
    <row r="22" spans="2:12" ht="30" customHeight="1" x14ac:dyDescent="0.35">
      <c r="B22" s="41" t="s">
        <v>103</v>
      </c>
      <c r="C22" s="39" t="s">
        <v>109</v>
      </c>
      <c r="D22" s="39" t="s">
        <v>112</v>
      </c>
      <c r="E22" s="20" t="s">
        <v>129</v>
      </c>
      <c r="G22" s="19" t="e">
        <f>January!AI25+February!AF24+March!AI24+April!#REF!+#REF!+June!AI25+July!AI25+August!AI25+September!AI25+October!AI25+November!AI25+December!AI25</f>
        <v>#REF!</v>
      </c>
      <c r="H22" s="19" t="e">
        <f>(January!AH25+February!AE24+March!AH24+April!#REF!+#REF!+June!AH25+July!AH25+August!AH25+September!AH25+October!AH25+November!AH25+December!AH25)-G22</f>
        <v>#REF!</v>
      </c>
      <c r="I22" s="71"/>
      <c r="J22" s="71"/>
      <c r="K22" s="71"/>
      <c r="L22" s="71"/>
    </row>
    <row r="23" spans="2:12" ht="30" customHeight="1" x14ac:dyDescent="0.35">
      <c r="B23" s="41" t="s">
        <v>96</v>
      </c>
      <c r="C23" s="39" t="s">
        <v>109</v>
      </c>
      <c r="D23" s="39" t="s">
        <v>112</v>
      </c>
      <c r="E23" s="20"/>
      <c r="G23" s="19" t="e">
        <f>January!AI26+February!AF25+March!AI25+April!#REF!+#REF!+June!AI26+July!AI26+August!AI26+September!AI26+October!AI26+November!AI26+December!AI26</f>
        <v>#REF!</v>
      </c>
      <c r="H23" s="19" t="e">
        <f>(January!AH26+February!AE25+March!AH25+April!#REF!+#REF!+June!AH26+July!AH26+August!AH26+September!AH26+October!AH26+November!AH26+December!AH26)-G23</f>
        <v>#REF!</v>
      </c>
      <c r="I23" s="71"/>
      <c r="J23" s="71"/>
      <c r="K23" s="71"/>
      <c r="L23" s="71"/>
    </row>
    <row r="24" spans="2:12" ht="30" customHeight="1" x14ac:dyDescent="0.35">
      <c r="B24" s="41" t="s">
        <v>100</v>
      </c>
      <c r="C24" s="39" t="s">
        <v>109</v>
      </c>
      <c r="D24" s="39" t="s">
        <v>112</v>
      </c>
      <c r="E24" s="20"/>
      <c r="G24" s="19" t="e">
        <f>January!AI27+February!AF26+March!AI26+April!#REF!+#REF!+June!AI27+July!AI27+August!AI27+September!AI27+October!AI27+November!AI27+December!AI27</f>
        <v>#REF!</v>
      </c>
      <c r="H24" s="19" t="e">
        <f>(January!AH27+February!AE26+March!AH26+April!#REF!+#REF!+June!AH27+July!AH27+August!AH27+September!AH27+October!AH27+November!AH27+December!AH27)-G24</f>
        <v>#REF!</v>
      </c>
      <c r="I24" s="71"/>
      <c r="J24" s="71"/>
      <c r="K24" s="71"/>
      <c r="L24" s="71"/>
    </row>
    <row r="25" spans="2:12" ht="30" customHeight="1" x14ac:dyDescent="0.35">
      <c r="B25" s="41" t="s">
        <v>101</v>
      </c>
      <c r="C25" s="40" t="s">
        <v>109</v>
      </c>
      <c r="D25" s="39" t="s">
        <v>112</v>
      </c>
      <c r="E25" s="20"/>
      <c r="G25" s="19" t="e">
        <f>January!AI28+February!AF27+March!AI27+April!#REF!+#REF!+June!AI28+July!AI28+August!AI28+September!AI28+October!AI28+November!AI28+December!AI28</f>
        <v>#REF!</v>
      </c>
      <c r="H25" s="19" t="e">
        <f>(January!AH28+February!AE27+March!AH27+April!#REF!+#REF!+June!AH28+July!AH28+August!AH28+September!AH28+October!AH28+November!AH28+December!AH28)-G25</f>
        <v>#REF!</v>
      </c>
      <c r="I25" s="71"/>
      <c r="J25" s="71"/>
      <c r="K25" s="71"/>
      <c r="L25" s="71"/>
    </row>
    <row r="26" spans="2:12" ht="30" customHeight="1" x14ac:dyDescent="0.35">
      <c r="B26" s="41" t="s">
        <v>95</v>
      </c>
      <c r="C26" s="40" t="s">
        <v>110</v>
      </c>
      <c r="D26" s="40" t="s">
        <v>112</v>
      </c>
      <c r="E26" s="20"/>
      <c r="G26" s="19" t="e">
        <f>January!AI29+February!AF28+March!AI28+April!#REF!+#REF!+June!AI29+July!AI29+August!AI29+September!AI29+October!AI29+November!AI29+December!AI29</f>
        <v>#REF!</v>
      </c>
      <c r="H26" s="19" t="e">
        <f>(January!AH29+February!AE28+March!AH28+April!#REF!+#REF!+June!AH29+July!AH29+August!AH29+September!AH29+October!AH29+November!AH29+December!AH29)-G26</f>
        <v>#REF!</v>
      </c>
      <c r="I26" s="71"/>
      <c r="J26" s="71"/>
      <c r="K26" s="71"/>
      <c r="L26" s="71"/>
    </row>
    <row r="27" spans="2:12" ht="30" customHeight="1" x14ac:dyDescent="0.35">
      <c r="B27" s="41" t="s">
        <v>88</v>
      </c>
      <c r="C27" s="40" t="s">
        <v>110</v>
      </c>
      <c r="D27" s="39" t="s">
        <v>112</v>
      </c>
      <c r="E27" s="20"/>
      <c r="G27" s="19" t="e">
        <f>January!AI30+February!AF29+March!AI29+April!#REF!+#REF!+June!AI30+July!AI30+August!AI30+September!AI30+October!AI30+November!AI30+December!AI30</f>
        <v>#REF!</v>
      </c>
      <c r="H27" s="19" t="e">
        <f>(January!AH30+February!AE29+March!AH29+April!#REF!+#REF!+June!AH30+July!AH30+August!AH30+September!AH30+October!AH30+November!AH30+December!AH30)-G27</f>
        <v>#REF!</v>
      </c>
      <c r="I27" s="23"/>
      <c r="J27" s="23"/>
      <c r="K27" s="23"/>
      <c r="L27" s="23"/>
    </row>
    <row r="28" spans="2:12" ht="30" customHeight="1" x14ac:dyDescent="0.35">
      <c r="B28" s="41" t="s">
        <v>98</v>
      </c>
      <c r="C28" s="40" t="s">
        <v>110</v>
      </c>
      <c r="D28" s="39" t="s">
        <v>112</v>
      </c>
      <c r="E28" s="20"/>
      <c r="G28" s="19" t="e">
        <f>January!AI31+February!AF30+March!AI30+April!#REF!+#REF!+June!AI31+July!AI31+August!AI31+September!AI31+October!AI31+November!AI31+December!AI31</f>
        <v>#REF!</v>
      </c>
      <c r="H28" s="19" t="e">
        <f>(January!AH31+February!AE30+March!AH30+April!#REF!+#REF!+June!AH31+July!AH31+August!AH31+September!AH31+October!AH31+November!AH31+December!AH31)-G28</f>
        <v>#REF!</v>
      </c>
      <c r="I28" s="71"/>
      <c r="J28" s="71"/>
      <c r="K28" s="71"/>
      <c r="L28" s="71"/>
    </row>
    <row r="29" spans="2:12" ht="30" customHeight="1" thickBot="1" x14ac:dyDescent="0.4">
      <c r="B29" s="41" t="s">
        <v>99</v>
      </c>
      <c r="C29" s="39" t="s">
        <v>110</v>
      </c>
      <c r="D29" s="39" t="s">
        <v>112</v>
      </c>
      <c r="E29" s="20" t="s">
        <v>127</v>
      </c>
      <c r="G29" s="19" t="e">
        <f>January!AI32+February!AF31+March!AI31+April!#REF!+#REF!+June!AI32+July!AI32+August!AI32+September!AI32+October!AI32+November!AI32+December!AI32</f>
        <v>#REF!</v>
      </c>
      <c r="H29" s="19" t="e">
        <f>(January!AH32+February!AE31+March!AH31+April!#REF!+#REF!+June!AH32+July!AH32+August!AH32+September!AH32+October!AH32+November!AH32+December!AH32)-G29</f>
        <v>#REF!</v>
      </c>
      <c r="I29" s="70"/>
      <c r="J29" s="71"/>
      <c r="K29" s="71"/>
      <c r="L29" s="71"/>
    </row>
    <row r="30" spans="2:12" ht="30" customHeight="1" thickBot="1" x14ac:dyDescent="0.4">
      <c r="B30" s="27" t="s">
        <v>141</v>
      </c>
      <c r="C30" s="39" t="s">
        <v>109</v>
      </c>
      <c r="D30" s="39" t="s">
        <v>112</v>
      </c>
      <c r="E30" s="24"/>
      <c r="I30" s="71"/>
      <c r="J30" s="71"/>
      <c r="K30" s="71"/>
      <c r="L30" s="71"/>
    </row>
    <row r="31" spans="2:12" ht="30" customHeight="1" thickBot="1" x14ac:dyDescent="0.4">
      <c r="B31" s="27" t="s">
        <v>142</v>
      </c>
      <c r="C31" s="39" t="s">
        <v>109</v>
      </c>
      <c r="D31" s="39" t="s">
        <v>112</v>
      </c>
      <c r="E31" s="24"/>
      <c r="I31" s="23"/>
      <c r="J31" s="23"/>
      <c r="K31" s="23"/>
      <c r="L31" s="23"/>
    </row>
    <row r="32" spans="2:12" ht="30" customHeight="1" thickBot="1" x14ac:dyDescent="0.4">
      <c r="B32" s="27"/>
      <c r="C32" s="39"/>
      <c r="D32" s="39"/>
      <c r="E32" s="24"/>
    </row>
    <row r="33" spans="2:5" ht="30" customHeight="1" thickBot="1" x14ac:dyDescent="0.4">
      <c r="B33" s="27"/>
      <c r="C33" s="39"/>
      <c r="D33" s="39"/>
      <c r="E33" s="24"/>
    </row>
    <row r="34" spans="2:5" ht="30" customHeight="1" thickBot="1" x14ac:dyDescent="0.4">
      <c r="B34" s="27"/>
      <c r="C34" s="39"/>
      <c r="D34" s="39"/>
      <c r="E34" s="24"/>
    </row>
    <row r="35" spans="2:5" ht="30" customHeight="1" thickBot="1" x14ac:dyDescent="0.4">
      <c r="B35" s="27"/>
      <c r="C35" s="39"/>
      <c r="D35" s="39"/>
      <c r="E35" s="24"/>
    </row>
    <row r="36" spans="2:5" ht="30" customHeight="1" x14ac:dyDescent="0.35">
      <c r="B36" s="1"/>
      <c r="C36" s="1"/>
      <c r="D36" s="1"/>
      <c r="E36" s="24"/>
    </row>
    <row r="37" spans="2:5" ht="30" customHeight="1" x14ac:dyDescent="0.35">
      <c r="B37" s="1"/>
      <c r="C37" s="1"/>
      <c r="D37" s="1"/>
      <c r="E37" s="24"/>
    </row>
    <row r="38" spans="2:5" ht="30" customHeight="1" x14ac:dyDescent="0.35">
      <c r="B38" s="1"/>
      <c r="C38" s="1"/>
      <c r="D38" s="1"/>
    </row>
    <row r="39" spans="2:5" ht="30" customHeight="1" x14ac:dyDescent="0.35">
      <c r="B39" s="1"/>
      <c r="C39" s="1"/>
      <c r="D39" s="1"/>
    </row>
    <row r="40" spans="2:5" ht="30" customHeight="1" x14ac:dyDescent="0.35">
      <c r="B40" s="1"/>
      <c r="C40" s="1"/>
      <c r="D40" s="1"/>
    </row>
    <row r="41" spans="2:5" ht="30" customHeight="1" x14ac:dyDescent="0.35">
      <c r="B41" s="1"/>
      <c r="C41" s="1"/>
      <c r="D41" s="1"/>
    </row>
    <row r="42" spans="2:5" ht="30" customHeight="1" x14ac:dyDescent="0.35">
      <c r="B42" s="1"/>
      <c r="C42" s="1"/>
      <c r="D42" s="1"/>
    </row>
    <row r="43" spans="2:5" ht="30" customHeight="1" x14ac:dyDescent="0.35">
      <c r="B43" s="1"/>
      <c r="C43" s="1"/>
      <c r="D43" s="1"/>
    </row>
    <row r="44" spans="2:5" ht="30" customHeight="1" x14ac:dyDescent="0.35">
      <c r="B44" s="1"/>
      <c r="C44" s="1"/>
      <c r="D44" s="1"/>
    </row>
    <row r="45" spans="2:5" ht="30" customHeight="1" x14ac:dyDescent="0.35">
      <c r="B45" s="1"/>
      <c r="C45" s="1"/>
      <c r="D45" s="1"/>
    </row>
    <row r="46" spans="2:5" ht="30" customHeight="1" x14ac:dyDescent="0.35">
      <c r="B46" s="1"/>
      <c r="C46" s="1"/>
      <c r="D46" s="1"/>
    </row>
    <row r="47" spans="2:5" ht="30" customHeight="1" x14ac:dyDescent="0.35">
      <c r="B47" s="1"/>
      <c r="C47" s="1"/>
      <c r="D47" s="1"/>
    </row>
    <row r="48" spans="2:5" ht="30" customHeight="1" x14ac:dyDescent="0.35">
      <c r="B48" s="1"/>
      <c r="C48" s="1"/>
      <c r="D48" s="1"/>
    </row>
    <row r="49" spans="2:4" ht="30" customHeight="1" x14ac:dyDescent="0.35">
      <c r="B49" s="1"/>
      <c r="C49" s="1"/>
      <c r="D49" s="1"/>
    </row>
    <row r="50" spans="2:4" ht="30" customHeight="1" x14ac:dyDescent="0.35">
      <c r="B50" s="1"/>
      <c r="C50" s="1"/>
      <c r="D50" s="1"/>
    </row>
    <row r="51" spans="2:4" ht="30" customHeight="1" x14ac:dyDescent="0.35">
      <c r="B51" s="1"/>
      <c r="C51" s="1"/>
      <c r="D51" s="1"/>
    </row>
    <row r="52" spans="2:4" ht="30" customHeight="1" x14ac:dyDescent="0.35">
      <c r="B52" s="1"/>
      <c r="C52" s="1"/>
      <c r="D52" s="1"/>
    </row>
    <row r="53" spans="2:4" ht="30" customHeight="1" x14ac:dyDescent="0.35">
      <c r="B53" s="1"/>
      <c r="C53" s="1"/>
      <c r="D53" s="1"/>
    </row>
    <row r="54" spans="2:4" ht="30" customHeight="1" x14ac:dyDescent="0.35">
      <c r="B54" s="1"/>
      <c r="C54" s="1"/>
      <c r="D54" s="1"/>
    </row>
    <row r="55" spans="2:4" ht="30" customHeight="1" x14ac:dyDescent="0.35">
      <c r="B55" s="1"/>
      <c r="C55" s="1"/>
      <c r="D55" s="1"/>
    </row>
  </sheetData>
  <mergeCells count="22">
    <mergeCell ref="I29:L29"/>
    <mergeCell ref="I30:L30"/>
    <mergeCell ref="I26:L26"/>
    <mergeCell ref="I28:L28"/>
    <mergeCell ref="I25:L25"/>
    <mergeCell ref="I8:L8"/>
    <mergeCell ref="I9:L9"/>
    <mergeCell ref="I11:L11"/>
    <mergeCell ref="I10:L10"/>
    <mergeCell ref="I22:L22"/>
    <mergeCell ref="I16:L16"/>
    <mergeCell ref="I23:L23"/>
    <mergeCell ref="I24:L24"/>
    <mergeCell ref="I17:L17"/>
    <mergeCell ref="I19:L19"/>
    <mergeCell ref="I20:L20"/>
    <mergeCell ref="I21:L21"/>
    <mergeCell ref="I3:L3"/>
    <mergeCell ref="I4:L4"/>
    <mergeCell ref="I5:L5"/>
    <mergeCell ref="I6:L6"/>
    <mergeCell ref="I7:L7"/>
  </mergeCells>
  <phoneticPr fontId="9" type="noConversion"/>
  <conditionalFormatting sqref="B4:B29 E4:E29">
    <cfRule type="endsWith" dxfId="8" priority="10" stopIfTrue="1" operator="endsWith" text="AB">
      <formula>RIGHT(B4,LEN("AB"))="AB"</formula>
    </cfRule>
    <cfRule type="beginsWith" dxfId="7" priority="11" stopIfTrue="1" operator="beginsWith" text="SL">
      <formula>LEFT(B4,LEN("SL"))="SL"</formula>
    </cfRule>
    <cfRule type="beginsWith" dxfId="6" priority="12" stopIfTrue="1" operator="beginsWith" text="AL">
      <formula>LEFT(B4,LEN("AL"))="AL"</formula>
    </cfRule>
    <cfRule type="endsWith" dxfId="5" priority="13" stopIfTrue="1" operator="endsWith" text="OF">
      <formula>RIGHT(B4,LEN("OF"))="OF"</formula>
    </cfRule>
    <cfRule type="endsWith" dxfId="4" priority="14" stopIfTrue="1" operator="endsWith" text="FL">
      <formula>RIGHT(B4,LEN("FL"))="FL"</formula>
    </cfRule>
    <cfRule type="endsWith" dxfId="3" priority="15" stopIfTrue="1" operator="endsWith" text="TBH">
      <formula>RIGHT(B4,LEN("TBH"))="TBH"</formula>
    </cfRule>
    <cfRule type="beginsWith" dxfId="2" priority="16" stopIfTrue="1" operator="beginsWith" text="DR">
      <formula>LEFT(B4,LEN("DR"))="DR"</formula>
    </cfRule>
    <cfRule type="beginsWith" dxfId="1" priority="17" stopIfTrue="1" operator="beginsWith" text="SS">
      <formula>LEFT(B4,LEN("SS"))="SS"</formula>
    </cfRule>
    <cfRule type="beginsWith" dxfId="0" priority="18" stopIfTrue="1" operator="beginsWith" text="DO">
      <formula>LEFT(B4,LEN("DO"))="DO"</formula>
    </cfRule>
  </conditionalFormatting>
  <dataValidations count="4">
    <dataValidation allowBlank="1" showErrorMessage="1" sqref="J32:L1048576 J1:L2 F16:F19 B1:B3 B30:B1048576 F21:F1048576 G1:I1048576 E1:E1048576 A1:A1048576 M1:XFD1048576 F1:F9" xr:uid="{10C42B12-B8DC-8244-94F5-D6DEB9173964}"/>
    <dataValidation type="list" allowBlank="1" showInputMessage="1" showErrorMessage="1" sqref="B4:B29" xr:uid="{86A61EDD-F341-4928-8333-51D9CCAB22B5}">
      <formula1>$B$4:$B$37</formula1>
    </dataValidation>
    <dataValidation type="list" allowBlank="1" showInputMessage="1" showErrorMessage="1" sqref="C1:C1048576" xr:uid="{7593E33F-9983-42C0-878F-F0A2C6F7C3F8}">
      <formula1>$C:$C</formula1>
    </dataValidation>
    <dataValidation type="list" allowBlank="1" showInputMessage="1" showErrorMessage="1" sqref="D1:D1048576" xr:uid="{7A42401A-9BDC-49FF-B4DA-ADEFAD25AB33}">
      <formula1>$D:$D</formula1>
    </dataValidation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749992370372631"/>
    <pageSetUpPr fitToPage="1"/>
  </sheetPr>
  <dimension ref="A1:AM41"/>
  <sheetViews>
    <sheetView showGridLines="0" topLeftCell="A2" zoomScale="68" zoomScaleNormal="100" workbookViewId="0">
      <selection activeCell="C24" sqref="C24:AD24"/>
    </sheetView>
  </sheetViews>
  <sheetFormatPr defaultColWidth="8.81640625" defaultRowHeight="30" customHeight="1" x14ac:dyDescent="0.35"/>
  <cols>
    <col min="1" max="1" width="2.6328125" customWidth="1"/>
    <col min="2" max="2" width="25.6328125" customWidth="1"/>
    <col min="3" max="11" width="6.36328125" bestFit="1" customWidth="1"/>
    <col min="12" max="33" width="7.36328125" bestFit="1" customWidth="1"/>
    <col min="34" max="34" width="22.26953125" customWidth="1"/>
    <col min="35" max="35" width="11.7265625" customWidth="1"/>
    <col min="37" max="37" width="21.81640625" customWidth="1"/>
  </cols>
  <sheetData>
    <row r="1" spans="1:39" ht="50" customHeight="1" x14ac:dyDescent="0.35">
      <c r="A1" s="12"/>
      <c r="B1" s="10" t="s">
        <v>0</v>
      </c>
    </row>
    <row r="2" spans="1:39" ht="28" customHeight="1" x14ac:dyDescent="0.35">
      <c r="B2" s="13" t="s">
        <v>1</v>
      </c>
      <c r="C2" s="3" t="s">
        <v>116</v>
      </c>
      <c r="D2" s="67" t="s">
        <v>117</v>
      </c>
      <c r="E2" s="67"/>
      <c r="F2" s="67"/>
      <c r="G2" s="29" t="s">
        <v>74</v>
      </c>
      <c r="H2" s="68" t="s">
        <v>107</v>
      </c>
      <c r="I2" s="68"/>
      <c r="J2" s="68"/>
      <c r="K2" s="4" t="s">
        <v>114</v>
      </c>
      <c r="L2" s="68" t="s">
        <v>108</v>
      </c>
      <c r="M2" s="68"/>
      <c r="N2" s="5" t="s">
        <v>61</v>
      </c>
      <c r="O2" s="67" t="s">
        <v>106</v>
      </c>
      <c r="P2" s="67"/>
      <c r="Q2" s="67"/>
      <c r="R2" s="6" t="s">
        <v>2</v>
      </c>
      <c r="S2" s="68" t="s">
        <v>109</v>
      </c>
      <c r="T2" s="68"/>
      <c r="U2" s="68"/>
      <c r="V2" s="33" t="s">
        <v>115</v>
      </c>
      <c r="W2" s="65" t="s">
        <v>110</v>
      </c>
      <c r="X2" s="65"/>
      <c r="Y2" s="65"/>
      <c r="Z2" s="34" t="s">
        <v>118</v>
      </c>
      <c r="AA2" s="65" t="s">
        <v>119</v>
      </c>
      <c r="AB2" s="65"/>
      <c r="AC2" s="65"/>
      <c r="AD2" s="42" t="s">
        <v>120</v>
      </c>
      <c r="AE2" s="65" t="s">
        <v>121</v>
      </c>
      <c r="AF2" s="65"/>
      <c r="AG2" s="65"/>
      <c r="AH2" s="43" t="s">
        <v>122</v>
      </c>
      <c r="AI2" s="65" t="s">
        <v>123</v>
      </c>
      <c r="AJ2" s="65"/>
      <c r="AK2" s="65"/>
    </row>
    <row r="3" spans="1:39" ht="15" customHeight="1" x14ac:dyDescent="0.35">
      <c r="AH3" s="14" t="s">
        <v>3</v>
      </c>
    </row>
    <row r="4" spans="1:39" ht="30" customHeight="1" x14ac:dyDescent="0.35">
      <c r="B4" s="8" t="s">
        <v>55</v>
      </c>
      <c r="C4" s="66" t="s">
        <v>5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8">
        <v>2025</v>
      </c>
    </row>
    <row r="5" spans="1:39" ht="15" customHeight="1" x14ac:dyDescent="0.35">
      <c r="B5" s="8"/>
      <c r="C5" s="2" t="str">
        <f>TEXT(WEEKDAY(DATE(CalendarYear,1,4),1),"aaa")</f>
        <v>Sat</v>
      </c>
      <c r="D5" s="2" t="str">
        <f>TEXT(WEEKDAY(DATE(CalendarYear,1,5),1),"aaa")</f>
        <v>Sun</v>
      </c>
      <c r="E5" s="2" t="str">
        <f>TEXT(WEEKDAY(DATE(CalendarYear,1,6),1),"aaa")</f>
        <v>Mon</v>
      </c>
      <c r="F5" s="2" t="str">
        <f>TEXT(WEEKDAY(DATE(CalendarYear,1,7),1),"aaa")</f>
        <v>Tue</v>
      </c>
      <c r="G5" s="2" t="str">
        <f>TEXT(WEEKDAY(DATE(CalendarYear,1,8),1),"aaa")</f>
        <v>Wed</v>
      </c>
      <c r="H5" s="2" t="str">
        <f>TEXT(WEEKDAY(DATE(CalendarYear,1,9),1),"aaa")</f>
        <v>Thu</v>
      </c>
      <c r="I5" s="2" t="str">
        <f>TEXT(WEEKDAY(DATE(CalendarYear,1,10),1),"aaa")</f>
        <v>Fri</v>
      </c>
      <c r="J5" s="2" t="str">
        <f>TEXT(WEEKDAY(DATE(CalendarYear,1,11),1),"aaa")</f>
        <v>Sat</v>
      </c>
      <c r="K5" s="2" t="str">
        <f>TEXT(WEEKDAY(DATE(CalendarYear,1,12),1),"aaa")</f>
        <v>Sun</v>
      </c>
      <c r="L5" s="2" t="str">
        <f>TEXT(WEEKDAY(DATE(CalendarYear,1,13),1),"aaa")</f>
        <v>Mon</v>
      </c>
      <c r="M5" s="2" t="str">
        <f>TEXT(WEEKDAY(DATE(CalendarYear,1,14),1),"aaa")</f>
        <v>Tue</v>
      </c>
      <c r="N5" s="2" t="str">
        <f>TEXT(WEEKDAY(DATE(CalendarYear,1,15),1),"aaa")</f>
        <v>Wed</v>
      </c>
      <c r="O5" s="2" t="str">
        <f>TEXT(WEEKDAY(DATE(CalendarYear,1,16),1),"aaa")</f>
        <v>Thu</v>
      </c>
      <c r="P5" s="2" t="str">
        <f>TEXT(WEEKDAY(DATE(CalendarYear,1,17),1),"aaa")</f>
        <v>Fri</v>
      </c>
      <c r="Q5" s="2" t="str">
        <f>TEXT(WEEKDAY(DATE(CalendarYear,1,18),1),"aaa")</f>
        <v>Sat</v>
      </c>
      <c r="R5" s="2" t="str">
        <f>TEXT(WEEKDAY(DATE(CalendarYear,1,19),1),"aaa")</f>
        <v>Sun</v>
      </c>
      <c r="S5" s="2" t="str">
        <f>TEXT(WEEKDAY(DATE(CalendarYear,1,20),1),"aaa")</f>
        <v>Mon</v>
      </c>
      <c r="T5" s="2" t="str">
        <f>TEXT(WEEKDAY(DATE(CalendarYear,1,21),1),"aaa")</f>
        <v>Tue</v>
      </c>
      <c r="U5" s="2" t="str">
        <f>TEXT(WEEKDAY(DATE(CalendarYear,1,22),1),"aaa")</f>
        <v>Wed</v>
      </c>
      <c r="V5" s="2" t="str">
        <f>TEXT(WEEKDAY(DATE(CalendarYear,1,23),1),"aaa")</f>
        <v>Thu</v>
      </c>
      <c r="W5" s="2" t="str">
        <f>TEXT(WEEKDAY(DATE(CalendarYear,1,24),1),"aaa")</f>
        <v>Fri</v>
      </c>
      <c r="X5" s="2" t="str">
        <f>TEXT(WEEKDAY(DATE(CalendarYear,1,25),1),"aaa")</f>
        <v>Sat</v>
      </c>
      <c r="Y5" s="2" t="str">
        <f>TEXT(WEEKDAY(DATE(CalendarYear,1,26),1),"aaa")</f>
        <v>Sun</v>
      </c>
      <c r="Z5" s="2" t="str">
        <f>TEXT(WEEKDAY(DATE(CalendarYear,1,27),1),"aaa")</f>
        <v>Mon</v>
      </c>
      <c r="AA5" s="2" t="str">
        <f>TEXT(WEEKDAY(DATE(CalendarYear,1,28),1),"aaa")</f>
        <v>Tue</v>
      </c>
      <c r="AB5" s="2" t="str">
        <f>TEXT(WEEKDAY(DATE(CalendarYear,1,29),1),"aaa")</f>
        <v>Wed</v>
      </c>
      <c r="AC5" s="2" t="str">
        <f>TEXT(WEEKDAY(DATE(CalendarYear,1,30),1),"aaa")</f>
        <v>Thu</v>
      </c>
      <c r="AD5" s="2" t="str">
        <f>TEXT(WEEKDAY(DATE(CalendarYear,1,31),1),"aaa")</f>
        <v>Fri</v>
      </c>
      <c r="AE5" s="8"/>
      <c r="AH5" t="s">
        <v>6</v>
      </c>
      <c r="AI5" t="s">
        <v>7</v>
      </c>
    </row>
    <row r="6" spans="1:39" ht="15" customHeight="1" x14ac:dyDescent="0.35">
      <c r="B6" s="28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21</v>
      </c>
      <c r="P6" s="2" t="s">
        <v>22</v>
      </c>
      <c r="Q6" s="2" t="s">
        <v>23</v>
      </c>
      <c r="R6" s="2" t="s">
        <v>24</v>
      </c>
      <c r="S6" s="2" t="s">
        <v>25</v>
      </c>
      <c r="T6" s="2" t="s">
        <v>26</v>
      </c>
      <c r="U6" s="2" t="s">
        <v>27</v>
      </c>
      <c r="V6" s="2" t="s">
        <v>28</v>
      </c>
      <c r="W6" s="2" t="s">
        <v>29</v>
      </c>
      <c r="X6" s="2" t="s">
        <v>30</v>
      </c>
      <c r="Y6" s="2" t="s">
        <v>31</v>
      </c>
      <c r="Z6" s="2" t="s">
        <v>32</v>
      </c>
      <c r="AA6" s="2" t="s">
        <v>33</v>
      </c>
      <c r="AB6" s="2" t="s">
        <v>34</v>
      </c>
      <c r="AC6" s="2" t="s">
        <v>35</v>
      </c>
      <c r="AD6" s="2" t="s">
        <v>36</v>
      </c>
      <c r="AE6" s="11" t="s">
        <v>40</v>
      </c>
      <c r="AF6" s="12" t="s">
        <v>41</v>
      </c>
      <c r="AG6" t="s">
        <v>132</v>
      </c>
      <c r="AH6" t="s">
        <v>133</v>
      </c>
      <c r="AI6" t="s">
        <v>134</v>
      </c>
    </row>
    <row r="7" spans="1:39" ht="30" customHeight="1" x14ac:dyDescent="0.35">
      <c r="B7" s="41" t="s">
        <v>94</v>
      </c>
      <c r="C7" s="18" t="s">
        <v>61</v>
      </c>
      <c r="D7" s="18" t="s">
        <v>74</v>
      </c>
      <c r="E7" s="18" t="s">
        <v>114</v>
      </c>
      <c r="F7" s="18" t="s">
        <v>114</v>
      </c>
      <c r="G7" s="18" t="s">
        <v>74</v>
      </c>
      <c r="H7" s="18" t="s">
        <v>116</v>
      </c>
      <c r="I7" s="18" t="s">
        <v>116</v>
      </c>
      <c r="J7" s="18" t="s">
        <v>61</v>
      </c>
      <c r="K7" s="18" t="s">
        <v>74</v>
      </c>
      <c r="L7" s="18" t="s">
        <v>114</v>
      </c>
      <c r="M7" s="18" t="s">
        <v>114</v>
      </c>
      <c r="N7" s="18" t="s">
        <v>74</v>
      </c>
      <c r="O7" s="18" t="s">
        <v>116</v>
      </c>
      <c r="P7" s="18" t="s">
        <v>116</v>
      </c>
      <c r="Q7" s="18" t="s">
        <v>61</v>
      </c>
      <c r="R7" s="18" t="s">
        <v>74</v>
      </c>
      <c r="S7" s="18" t="s">
        <v>114</v>
      </c>
      <c r="T7" s="18" t="s">
        <v>114</v>
      </c>
      <c r="U7" s="18" t="s">
        <v>74</v>
      </c>
      <c r="V7" s="18" t="s">
        <v>116</v>
      </c>
      <c r="W7" s="18" t="s">
        <v>116</v>
      </c>
      <c r="X7" s="18" t="s">
        <v>61</v>
      </c>
      <c r="Y7" s="18" t="s">
        <v>74</v>
      </c>
      <c r="Z7" s="18" t="s">
        <v>114</v>
      </c>
      <c r="AA7" s="18" t="s">
        <v>114</v>
      </c>
      <c r="AB7" s="18" t="s">
        <v>74</v>
      </c>
      <c r="AC7" s="18" t="s">
        <v>116</v>
      </c>
      <c r="AD7" s="18" t="s">
        <v>116</v>
      </c>
      <c r="AE7" s="7">
        <f>COUNTA(January!$C22:$AG22)</f>
        <v>31</v>
      </c>
      <c r="AF7" s="18">
        <f>AE7-(COUNTIF(C7:AD7,"DO"))-(COUNTIF(C7:AD7,"AL"))-(COUNTIF(C7:AD7,"SL"))-(COUNTIF(C7:AD7,"AB"))</f>
        <v>23</v>
      </c>
      <c r="AH7" s="41" t="s">
        <v>94</v>
      </c>
      <c r="AI7" s="20" t="s">
        <v>130</v>
      </c>
      <c r="AM7" s="20"/>
    </row>
    <row r="8" spans="1:39" ht="30" customHeight="1" x14ac:dyDescent="0.35">
      <c r="B8" s="41" t="s">
        <v>75</v>
      </c>
      <c r="C8" s="18" t="s">
        <v>61</v>
      </c>
      <c r="D8" s="18" t="s">
        <v>116</v>
      </c>
      <c r="E8" s="18" t="s">
        <v>116</v>
      </c>
      <c r="F8" s="18" t="s">
        <v>61</v>
      </c>
      <c r="G8" s="18" t="s">
        <v>61</v>
      </c>
      <c r="H8" s="18" t="s">
        <v>61</v>
      </c>
      <c r="I8" s="18" t="s">
        <v>61</v>
      </c>
      <c r="J8" s="18" t="s">
        <v>61</v>
      </c>
      <c r="K8" s="18" t="s">
        <v>116</v>
      </c>
      <c r="L8" s="18" t="s">
        <v>116</v>
      </c>
      <c r="M8" s="18" t="s">
        <v>61</v>
      </c>
      <c r="N8" s="18" t="s">
        <v>61</v>
      </c>
      <c r="O8" s="18" t="s">
        <v>61</v>
      </c>
      <c r="P8" s="18" t="s">
        <v>61</v>
      </c>
      <c r="Q8" s="18" t="s">
        <v>61</v>
      </c>
      <c r="R8" s="18" t="s">
        <v>116</v>
      </c>
      <c r="S8" s="18" t="s">
        <v>116</v>
      </c>
      <c r="T8" s="18" t="s">
        <v>61</v>
      </c>
      <c r="U8" s="18" t="s">
        <v>61</v>
      </c>
      <c r="V8" s="18" t="s">
        <v>61</v>
      </c>
      <c r="W8" s="18" t="s">
        <v>61</v>
      </c>
      <c r="X8" s="18" t="s">
        <v>61</v>
      </c>
      <c r="Y8" s="18" t="s">
        <v>116</v>
      </c>
      <c r="Z8" s="18" t="s">
        <v>116</v>
      </c>
      <c r="AA8" s="18" t="s">
        <v>61</v>
      </c>
      <c r="AB8" s="18" t="s">
        <v>61</v>
      </c>
      <c r="AC8" s="18" t="s">
        <v>61</v>
      </c>
      <c r="AD8" s="18" t="s">
        <v>61</v>
      </c>
      <c r="AE8" s="7">
        <f>COUNTA(January!$C7:$AG7)</f>
        <v>31</v>
      </c>
      <c r="AF8" s="18">
        <f>AE8-(COUNTIF(C8:AD8,"DO"))-(COUNTIF(C8:AD8,"AL"))-(COUNTIF(C8:AD8,"SL"))-(COUNTIF(C8:AD8,"AB"))</f>
        <v>23</v>
      </c>
      <c r="AH8" s="41" t="s">
        <v>75</v>
      </c>
      <c r="AI8" s="20" t="s">
        <v>125</v>
      </c>
      <c r="AM8" s="20"/>
    </row>
    <row r="9" spans="1:39" ht="30" customHeight="1" x14ac:dyDescent="0.35">
      <c r="B9" s="41" t="s">
        <v>77</v>
      </c>
      <c r="C9" s="18" t="s">
        <v>61</v>
      </c>
      <c r="D9" s="18" t="s">
        <v>61</v>
      </c>
      <c r="E9" s="18" t="s">
        <v>116</v>
      </c>
      <c r="F9" s="18" t="s">
        <v>116</v>
      </c>
      <c r="G9" s="18" t="s">
        <v>61</v>
      </c>
      <c r="H9" s="18" t="s">
        <v>61</v>
      </c>
      <c r="I9" s="18" t="s">
        <v>61</v>
      </c>
      <c r="J9" s="18" t="s">
        <v>61</v>
      </c>
      <c r="K9" s="18" t="s">
        <v>61</v>
      </c>
      <c r="L9" s="18" t="s">
        <v>116</v>
      </c>
      <c r="M9" s="18" t="s">
        <v>116</v>
      </c>
      <c r="N9" s="18" t="s">
        <v>61</v>
      </c>
      <c r="O9" s="18" t="s">
        <v>61</v>
      </c>
      <c r="P9" s="18" t="s">
        <v>61</v>
      </c>
      <c r="Q9" s="18" t="s">
        <v>61</v>
      </c>
      <c r="R9" s="18" t="s">
        <v>61</v>
      </c>
      <c r="S9" s="18" t="s">
        <v>116</v>
      </c>
      <c r="T9" s="18" t="s">
        <v>116</v>
      </c>
      <c r="U9" s="18" t="s">
        <v>61</v>
      </c>
      <c r="V9" s="18" t="s">
        <v>61</v>
      </c>
      <c r="W9" s="18" t="s">
        <v>61</v>
      </c>
      <c r="X9" s="18" t="s">
        <v>61</v>
      </c>
      <c r="Y9" s="18" t="s">
        <v>61</v>
      </c>
      <c r="Z9" s="18" t="s">
        <v>116</v>
      </c>
      <c r="AA9" s="18" t="s">
        <v>116</v>
      </c>
      <c r="AB9" s="18" t="s">
        <v>61</v>
      </c>
      <c r="AC9" s="18" t="s">
        <v>61</v>
      </c>
      <c r="AD9" s="18" t="s">
        <v>61</v>
      </c>
      <c r="AE9" s="7">
        <f>COUNTA(January!$C8:$AG8)</f>
        <v>31</v>
      </c>
      <c r="AF9" s="18">
        <f t="shared" ref="AF9:AF31" si="0">AE9-(COUNTIF(C9:AD9,"DO"))-(COUNTIF(C9:AD9,"AL"))-(COUNTIF(C9:AD9,"SL"))-(COUNTIF(C9:AD9,"AB"))</f>
        <v>23</v>
      </c>
      <c r="AH9" s="41" t="s">
        <v>77</v>
      </c>
      <c r="AI9" s="20" t="s">
        <v>135</v>
      </c>
      <c r="AM9" s="20"/>
    </row>
    <row r="10" spans="1:39" ht="30" customHeight="1" x14ac:dyDescent="0.35">
      <c r="B10" s="41" t="s">
        <v>78</v>
      </c>
      <c r="C10" s="18" t="s">
        <v>61</v>
      </c>
      <c r="D10" s="18" t="s">
        <v>61</v>
      </c>
      <c r="E10" s="18" t="s">
        <v>61</v>
      </c>
      <c r="F10" s="18" t="s">
        <v>116</v>
      </c>
      <c r="G10" s="18" t="s">
        <v>116</v>
      </c>
      <c r="H10" s="18" t="s">
        <v>61</v>
      </c>
      <c r="I10" s="18" t="s">
        <v>61</v>
      </c>
      <c r="J10" s="18" t="s">
        <v>61</v>
      </c>
      <c r="K10" s="18" t="s">
        <v>61</v>
      </c>
      <c r="L10" s="18" t="s">
        <v>61</v>
      </c>
      <c r="M10" s="18" t="s">
        <v>116</v>
      </c>
      <c r="N10" s="18" t="s">
        <v>116</v>
      </c>
      <c r="O10" s="18" t="s">
        <v>61</v>
      </c>
      <c r="P10" s="18" t="s">
        <v>61</v>
      </c>
      <c r="Q10" s="18" t="s">
        <v>61</v>
      </c>
      <c r="R10" s="18" t="s">
        <v>61</v>
      </c>
      <c r="S10" s="18" t="s">
        <v>61</v>
      </c>
      <c r="T10" s="18" t="s">
        <v>116</v>
      </c>
      <c r="U10" s="18" t="s">
        <v>116</v>
      </c>
      <c r="V10" s="18" t="s">
        <v>61</v>
      </c>
      <c r="W10" s="18" t="s">
        <v>61</v>
      </c>
      <c r="X10" s="18" t="s">
        <v>61</v>
      </c>
      <c r="Y10" s="18" t="s">
        <v>61</v>
      </c>
      <c r="Z10" s="18" t="s">
        <v>61</v>
      </c>
      <c r="AA10" s="18" t="s">
        <v>116</v>
      </c>
      <c r="AB10" s="18" t="s">
        <v>116</v>
      </c>
      <c r="AC10" s="18" t="s">
        <v>61</v>
      </c>
      <c r="AD10" s="18" t="s">
        <v>61</v>
      </c>
      <c r="AE10" s="7">
        <f>COUNTA(January!$C9:$AG9)</f>
        <v>31</v>
      </c>
      <c r="AF10" s="18">
        <f t="shared" si="0"/>
        <v>23</v>
      </c>
      <c r="AH10" s="41" t="s">
        <v>78</v>
      </c>
      <c r="AI10" s="20" t="s">
        <v>126</v>
      </c>
      <c r="AM10" s="20"/>
    </row>
    <row r="11" spans="1:39" ht="30" customHeight="1" x14ac:dyDescent="0.35">
      <c r="B11" s="41" t="s">
        <v>92</v>
      </c>
      <c r="C11" s="18" t="s">
        <v>116</v>
      </c>
      <c r="D11" s="18" t="s">
        <v>114</v>
      </c>
      <c r="E11" s="18" t="s">
        <v>74</v>
      </c>
      <c r="F11" s="18" t="s">
        <v>74</v>
      </c>
      <c r="G11" s="18" t="s">
        <v>114</v>
      </c>
      <c r="H11" s="18" t="s">
        <v>114</v>
      </c>
      <c r="I11" s="18" t="s">
        <v>116</v>
      </c>
      <c r="J11" s="18" t="s">
        <v>116</v>
      </c>
      <c r="K11" s="18" t="s">
        <v>114</v>
      </c>
      <c r="L11" s="18" t="s">
        <v>74</v>
      </c>
      <c r="M11" s="18" t="s">
        <v>74</v>
      </c>
      <c r="N11" s="18" t="s">
        <v>114</v>
      </c>
      <c r="O11" s="18" t="s">
        <v>114</v>
      </c>
      <c r="P11" s="18" t="s">
        <v>116</v>
      </c>
      <c r="Q11" s="18" t="s">
        <v>116</v>
      </c>
      <c r="R11" s="18" t="s">
        <v>114</v>
      </c>
      <c r="S11" s="18" t="s">
        <v>74</v>
      </c>
      <c r="T11" s="18" t="s">
        <v>74</v>
      </c>
      <c r="U11" s="18" t="s">
        <v>114</v>
      </c>
      <c r="V11" s="18" t="s">
        <v>114</v>
      </c>
      <c r="W11" s="18" t="s">
        <v>116</v>
      </c>
      <c r="X11" s="18" t="s">
        <v>116</v>
      </c>
      <c r="Y11" s="18" t="s">
        <v>114</v>
      </c>
      <c r="Z11" s="18" t="s">
        <v>74</v>
      </c>
      <c r="AA11" s="18" t="s">
        <v>74</v>
      </c>
      <c r="AB11" s="18" t="s">
        <v>114</v>
      </c>
      <c r="AC11" s="18" t="s">
        <v>114</v>
      </c>
      <c r="AD11" s="18" t="s">
        <v>116</v>
      </c>
      <c r="AE11" s="7">
        <f>COUNTA(January!$C24:$AG24)</f>
        <v>31</v>
      </c>
      <c r="AF11" s="18">
        <f>AE11-(COUNTIF(C11:AD11,"DO"))-(COUNTIF(C11:AD11,"AL"))-(COUNTIF(C11:AD11,"SL"))-(COUNTIF(C11:AD11,"AB"))</f>
        <v>23</v>
      </c>
      <c r="AH11" s="41" t="s">
        <v>92</v>
      </c>
      <c r="AI11" s="20" t="s">
        <v>129</v>
      </c>
      <c r="AM11" s="20"/>
    </row>
    <row r="12" spans="1:39" ht="30" customHeight="1" x14ac:dyDescent="0.35">
      <c r="B12" s="41" t="s">
        <v>93</v>
      </c>
      <c r="C12" s="18" t="s">
        <v>116</v>
      </c>
      <c r="D12" s="18" t="s">
        <v>114</v>
      </c>
      <c r="E12" s="18" t="s">
        <v>114</v>
      </c>
      <c r="F12" s="18" t="s">
        <v>74</v>
      </c>
      <c r="G12" s="18" t="s">
        <v>74</v>
      </c>
      <c r="H12" s="18" t="s">
        <v>74</v>
      </c>
      <c r="I12" s="18" t="s">
        <v>116</v>
      </c>
      <c r="J12" s="18" t="s">
        <v>116</v>
      </c>
      <c r="K12" s="18" t="s">
        <v>114</v>
      </c>
      <c r="L12" s="18" t="s">
        <v>114</v>
      </c>
      <c r="M12" s="18" t="s">
        <v>74</v>
      </c>
      <c r="N12" s="18" t="s">
        <v>74</v>
      </c>
      <c r="O12" s="18" t="s">
        <v>74</v>
      </c>
      <c r="P12" s="18" t="s">
        <v>116</v>
      </c>
      <c r="Q12" s="18" t="s">
        <v>116</v>
      </c>
      <c r="R12" s="18" t="s">
        <v>114</v>
      </c>
      <c r="S12" s="18" t="s">
        <v>114</v>
      </c>
      <c r="T12" s="18" t="s">
        <v>74</v>
      </c>
      <c r="U12" s="18" t="s">
        <v>74</v>
      </c>
      <c r="V12" s="18" t="s">
        <v>118</v>
      </c>
      <c r="W12" s="18" t="s">
        <v>116</v>
      </c>
      <c r="X12" s="18" t="s">
        <v>116</v>
      </c>
      <c r="Y12" s="18" t="s">
        <v>118</v>
      </c>
      <c r="Z12" s="18" t="s">
        <v>118</v>
      </c>
      <c r="AA12" s="18" t="s">
        <v>118</v>
      </c>
      <c r="AB12" s="18" t="s">
        <v>118</v>
      </c>
      <c r="AC12" s="18" t="s">
        <v>118</v>
      </c>
      <c r="AD12" s="18" t="s">
        <v>116</v>
      </c>
      <c r="AE12" s="7">
        <f>COUNTA(January!$C21:$AG21)</f>
        <v>31</v>
      </c>
      <c r="AF12" s="18">
        <f>AE12-(COUNTIF(C12:AD12,"DO"))-(COUNTIF(C12:AD12,"AL"))-(COUNTIF(C12:AD12,"SL"))-(COUNTIF(C12:AD12,"AB"))</f>
        <v>17</v>
      </c>
      <c r="AH12" s="41" t="s">
        <v>93</v>
      </c>
      <c r="AI12" s="20" t="s">
        <v>129</v>
      </c>
      <c r="AM12" s="20"/>
    </row>
    <row r="13" spans="1:39" ht="30" customHeight="1" x14ac:dyDescent="0.35">
      <c r="B13" s="41" t="s">
        <v>79</v>
      </c>
      <c r="C13" s="18" t="s">
        <v>74</v>
      </c>
      <c r="D13" s="18" t="s">
        <v>116</v>
      </c>
      <c r="E13" s="18" t="s">
        <v>116</v>
      </c>
      <c r="F13" s="18" t="s">
        <v>74</v>
      </c>
      <c r="G13" s="18" t="s">
        <v>74</v>
      </c>
      <c r="H13" s="18" t="s">
        <v>74</v>
      </c>
      <c r="I13" s="18" t="s">
        <v>74</v>
      </c>
      <c r="J13" s="18" t="s">
        <v>74</v>
      </c>
      <c r="K13" s="18" t="s">
        <v>116</v>
      </c>
      <c r="L13" s="18" t="s">
        <v>116</v>
      </c>
      <c r="M13" s="18" t="s">
        <v>74</v>
      </c>
      <c r="N13" s="18" t="s">
        <v>74</v>
      </c>
      <c r="O13" s="18" t="s">
        <v>74</v>
      </c>
      <c r="P13" s="18" t="s">
        <v>74</v>
      </c>
      <c r="Q13" s="18" t="s">
        <v>74</v>
      </c>
      <c r="R13" s="18" t="s">
        <v>116</v>
      </c>
      <c r="S13" s="18" t="s">
        <v>116</v>
      </c>
      <c r="T13" s="18" t="s">
        <v>74</v>
      </c>
      <c r="U13" s="18" t="s">
        <v>74</v>
      </c>
      <c r="V13" s="18" t="s">
        <v>74</v>
      </c>
      <c r="W13" s="18" t="s">
        <v>74</v>
      </c>
      <c r="X13" s="18" t="s">
        <v>74</v>
      </c>
      <c r="Y13" s="18" t="s">
        <v>116</v>
      </c>
      <c r="Z13" s="18" t="s">
        <v>116</v>
      </c>
      <c r="AA13" s="18" t="s">
        <v>74</v>
      </c>
      <c r="AB13" s="18" t="s">
        <v>74</v>
      </c>
      <c r="AC13" s="18" t="s">
        <v>74</v>
      </c>
      <c r="AD13" s="18" t="s">
        <v>74</v>
      </c>
      <c r="AE13" s="7">
        <f>COUNTA(January!$C11:$AG11)</f>
        <v>31</v>
      </c>
      <c r="AF13" s="18">
        <f t="shared" si="0"/>
        <v>23</v>
      </c>
      <c r="AH13" s="41" t="s">
        <v>79</v>
      </c>
      <c r="AI13" s="20" t="s">
        <v>125</v>
      </c>
      <c r="AM13" s="20"/>
    </row>
    <row r="14" spans="1:39" ht="30" customHeight="1" x14ac:dyDescent="0.35">
      <c r="B14" s="41" t="s">
        <v>80</v>
      </c>
      <c r="C14" s="18" t="s">
        <v>74</v>
      </c>
      <c r="D14" s="18" t="s">
        <v>116</v>
      </c>
      <c r="E14" s="18" t="s">
        <v>116</v>
      </c>
      <c r="F14" s="18" t="s">
        <v>74</v>
      </c>
      <c r="G14" s="18" t="s">
        <v>74</v>
      </c>
      <c r="H14" s="18" t="s">
        <v>74</v>
      </c>
      <c r="I14" s="18" t="s">
        <v>74</v>
      </c>
      <c r="J14" s="18" t="s">
        <v>74</v>
      </c>
      <c r="K14" s="18" t="s">
        <v>116</v>
      </c>
      <c r="L14" s="18" t="s">
        <v>116</v>
      </c>
      <c r="M14" s="18" t="s">
        <v>74</v>
      </c>
      <c r="N14" s="18" t="s">
        <v>74</v>
      </c>
      <c r="O14" s="18" t="s">
        <v>74</v>
      </c>
      <c r="P14" s="18" t="s">
        <v>74</v>
      </c>
      <c r="Q14" s="18" t="s">
        <v>74</v>
      </c>
      <c r="R14" s="18" t="s">
        <v>116</v>
      </c>
      <c r="S14" s="18" t="s">
        <v>116</v>
      </c>
      <c r="T14" s="18" t="s">
        <v>74</v>
      </c>
      <c r="U14" s="18" t="s">
        <v>74</v>
      </c>
      <c r="V14" s="18" t="s">
        <v>74</v>
      </c>
      <c r="W14" s="18" t="s">
        <v>74</v>
      </c>
      <c r="X14" s="18" t="s">
        <v>74</v>
      </c>
      <c r="Y14" s="18" t="s">
        <v>116</v>
      </c>
      <c r="Z14" s="18" t="s">
        <v>116</v>
      </c>
      <c r="AA14" s="18" t="s">
        <v>74</v>
      </c>
      <c r="AB14" s="18" t="s">
        <v>74</v>
      </c>
      <c r="AC14" s="18" t="s">
        <v>74</v>
      </c>
      <c r="AD14" s="18" t="s">
        <v>74</v>
      </c>
      <c r="AE14" s="7">
        <f>COUNTA(January!$C12:$AG12)</f>
        <v>31</v>
      </c>
      <c r="AF14" s="18">
        <f t="shared" si="0"/>
        <v>23</v>
      </c>
      <c r="AH14" s="41" t="s">
        <v>80</v>
      </c>
      <c r="AI14" s="20" t="s">
        <v>125</v>
      </c>
      <c r="AM14" s="20"/>
    </row>
    <row r="15" spans="1:39" ht="30" customHeight="1" x14ac:dyDescent="0.35">
      <c r="B15" s="41" t="s">
        <v>81</v>
      </c>
      <c r="C15" s="18" t="s">
        <v>74</v>
      </c>
      <c r="D15" s="18" t="s">
        <v>74</v>
      </c>
      <c r="E15" s="18" t="s">
        <v>74</v>
      </c>
      <c r="F15" s="18" t="s">
        <v>116</v>
      </c>
      <c r="G15" s="18" t="s">
        <v>116</v>
      </c>
      <c r="H15" s="18" t="s">
        <v>74</v>
      </c>
      <c r="I15" s="18" t="s">
        <v>74</v>
      </c>
      <c r="J15" s="18" t="s">
        <v>74</v>
      </c>
      <c r="K15" s="18" t="s">
        <v>74</v>
      </c>
      <c r="L15" s="18" t="s">
        <v>74</v>
      </c>
      <c r="M15" s="18" t="s">
        <v>116</v>
      </c>
      <c r="N15" s="18" t="s">
        <v>116</v>
      </c>
      <c r="O15" s="18" t="s">
        <v>74</v>
      </c>
      <c r="P15" s="18" t="s">
        <v>74</v>
      </c>
      <c r="Q15" s="18" t="s">
        <v>74</v>
      </c>
      <c r="R15" s="18" t="s">
        <v>74</v>
      </c>
      <c r="S15" s="18" t="s">
        <v>74</v>
      </c>
      <c r="T15" s="18" t="s">
        <v>116</v>
      </c>
      <c r="U15" s="18" t="s">
        <v>116</v>
      </c>
      <c r="V15" s="18" t="s">
        <v>74</v>
      </c>
      <c r="W15" s="18" t="s">
        <v>74</v>
      </c>
      <c r="X15" s="18" t="s">
        <v>74</v>
      </c>
      <c r="Y15" s="18" t="s">
        <v>74</v>
      </c>
      <c r="Z15" s="18" t="s">
        <v>74</v>
      </c>
      <c r="AA15" s="18" t="s">
        <v>116</v>
      </c>
      <c r="AB15" s="18" t="s">
        <v>116</v>
      </c>
      <c r="AC15" s="18" t="s">
        <v>74</v>
      </c>
      <c r="AD15" s="18" t="s">
        <v>74</v>
      </c>
      <c r="AE15" s="7">
        <f>COUNTA(January!$C13:$AG13)</f>
        <v>31</v>
      </c>
      <c r="AF15" s="18">
        <f t="shared" si="0"/>
        <v>23</v>
      </c>
      <c r="AH15" s="41" t="s">
        <v>81</v>
      </c>
      <c r="AI15" s="20" t="s">
        <v>126</v>
      </c>
      <c r="AM15" s="20"/>
    </row>
    <row r="16" spans="1:39" ht="30" customHeight="1" x14ac:dyDescent="0.35">
      <c r="B16" s="41" t="s">
        <v>76</v>
      </c>
      <c r="C16" s="18" t="s">
        <v>114</v>
      </c>
      <c r="D16" s="18" t="s">
        <v>116</v>
      </c>
      <c r="E16" s="18" t="s">
        <v>116</v>
      </c>
      <c r="F16" s="18" t="s">
        <v>114</v>
      </c>
      <c r="G16" s="18" t="s">
        <v>114</v>
      </c>
      <c r="H16" s="18" t="s">
        <v>114</v>
      </c>
      <c r="I16" s="18" t="s">
        <v>114</v>
      </c>
      <c r="J16" s="18" t="s">
        <v>114</v>
      </c>
      <c r="K16" s="18" t="s">
        <v>116</v>
      </c>
      <c r="L16" s="18" t="s">
        <v>116</v>
      </c>
      <c r="M16" s="18" t="s">
        <v>114</v>
      </c>
      <c r="N16" s="18" t="s">
        <v>114</v>
      </c>
      <c r="O16" s="18" t="s">
        <v>118</v>
      </c>
      <c r="P16" s="18" t="s">
        <v>118</v>
      </c>
      <c r="Q16" s="18" t="s">
        <v>118</v>
      </c>
      <c r="R16" s="18" t="s">
        <v>116</v>
      </c>
      <c r="S16" s="18" t="s">
        <v>116</v>
      </c>
      <c r="T16" s="18" t="s">
        <v>118</v>
      </c>
      <c r="U16" s="18" t="s">
        <v>118</v>
      </c>
      <c r="V16" s="18" t="s">
        <v>118</v>
      </c>
      <c r="W16" s="18" t="s">
        <v>118</v>
      </c>
      <c r="X16" s="18" t="s">
        <v>118</v>
      </c>
      <c r="Y16" s="18" t="s">
        <v>116</v>
      </c>
      <c r="Z16" s="18" t="s">
        <v>116</v>
      </c>
      <c r="AA16" s="18" t="s">
        <v>114</v>
      </c>
      <c r="AB16" s="18" t="s">
        <v>114</v>
      </c>
      <c r="AC16" s="18" t="s">
        <v>114</v>
      </c>
      <c r="AD16" s="18" t="s">
        <v>114</v>
      </c>
      <c r="AE16" s="7">
        <f>COUNTA(January!$C20:$AG20)</f>
        <v>31</v>
      </c>
      <c r="AF16" s="18">
        <f>AE16-(COUNTIF(C16:AD16,"DO"))-(COUNTIF(C16:AD16,"AL"))-(COUNTIF(C16:AD16,"SL"))-(COUNTIF(C16:AD16,"AB"))</f>
        <v>15</v>
      </c>
      <c r="AH16" s="41" t="s">
        <v>76</v>
      </c>
      <c r="AI16" s="20" t="s">
        <v>125</v>
      </c>
      <c r="AM16" s="20"/>
    </row>
    <row r="17" spans="2:39" ht="30" customHeight="1" x14ac:dyDescent="0.35">
      <c r="B17" s="41" t="s">
        <v>102</v>
      </c>
      <c r="C17" s="18" t="s">
        <v>61</v>
      </c>
      <c r="D17" s="18" t="s">
        <v>116</v>
      </c>
      <c r="E17" s="18" t="s">
        <v>116</v>
      </c>
      <c r="F17" s="18" t="s">
        <v>114</v>
      </c>
      <c r="G17" s="18" t="s">
        <v>114</v>
      </c>
      <c r="H17" s="18" t="s">
        <v>74</v>
      </c>
      <c r="I17" s="18" t="s">
        <v>74</v>
      </c>
      <c r="J17" s="18" t="s">
        <v>61</v>
      </c>
      <c r="K17" s="18" t="s">
        <v>116</v>
      </c>
      <c r="L17" s="18" t="s">
        <v>116</v>
      </c>
      <c r="M17" s="18" t="s">
        <v>118</v>
      </c>
      <c r="N17" s="18" t="s">
        <v>118</v>
      </c>
      <c r="O17" s="18" t="s">
        <v>118</v>
      </c>
      <c r="P17" s="18" t="s">
        <v>118</v>
      </c>
      <c r="Q17" s="18" t="s">
        <v>118</v>
      </c>
      <c r="R17" s="18" t="s">
        <v>116</v>
      </c>
      <c r="S17" s="18" t="s">
        <v>116</v>
      </c>
      <c r="T17" s="18" t="s">
        <v>118</v>
      </c>
      <c r="U17" s="18" t="s">
        <v>118</v>
      </c>
      <c r="V17" s="18" t="s">
        <v>118</v>
      </c>
      <c r="W17" s="18" t="s">
        <v>118</v>
      </c>
      <c r="X17" s="18" t="s">
        <v>118</v>
      </c>
      <c r="Y17" s="18" t="s">
        <v>116</v>
      </c>
      <c r="Z17" s="18" t="s">
        <v>116</v>
      </c>
      <c r="AA17" s="18" t="s">
        <v>114</v>
      </c>
      <c r="AB17" s="18" t="s">
        <v>114</v>
      </c>
      <c r="AC17" s="18" t="s">
        <v>74</v>
      </c>
      <c r="AD17" s="18" t="s">
        <v>74</v>
      </c>
      <c r="AE17" s="7">
        <f>COUNTA(January!$C23:$AG23)</f>
        <v>31</v>
      </c>
      <c r="AF17" s="18">
        <f>AE17-(COUNTIF(C17:AD17,"DO"))-(COUNTIF(C17:AD17,"AL"))-(COUNTIF(C17:AD17,"SL"))-(COUNTIF(C17:AD17,"AB"))</f>
        <v>13</v>
      </c>
      <c r="AH17" s="41" t="s">
        <v>102</v>
      </c>
      <c r="AI17" s="20" t="s">
        <v>125</v>
      </c>
      <c r="AM17" s="20"/>
    </row>
    <row r="18" spans="2:39" ht="30" customHeight="1" x14ac:dyDescent="0.35">
      <c r="B18" s="41" t="s">
        <v>89</v>
      </c>
      <c r="C18" s="18" t="s">
        <v>114</v>
      </c>
      <c r="D18" s="18" t="s">
        <v>116</v>
      </c>
      <c r="E18" s="18" t="s">
        <v>114</v>
      </c>
      <c r="F18" s="18" t="s">
        <v>114</v>
      </c>
      <c r="G18" s="18" t="s">
        <v>114</v>
      </c>
      <c r="H18" s="18" t="s">
        <v>114</v>
      </c>
      <c r="I18" s="18" t="s">
        <v>114</v>
      </c>
      <c r="J18" s="18" t="s">
        <v>114</v>
      </c>
      <c r="K18" s="18" t="s">
        <v>116</v>
      </c>
      <c r="L18" s="18" t="s">
        <v>114</v>
      </c>
      <c r="M18" s="18" t="s">
        <v>114</v>
      </c>
      <c r="N18" s="18" t="s">
        <v>114</v>
      </c>
      <c r="O18" s="18" t="s">
        <v>114</v>
      </c>
      <c r="P18" s="18" t="s">
        <v>114</v>
      </c>
      <c r="Q18" s="18" t="s">
        <v>114</v>
      </c>
      <c r="R18" s="18" t="s">
        <v>116</v>
      </c>
      <c r="S18" s="18" t="s">
        <v>114</v>
      </c>
      <c r="T18" s="18" t="s">
        <v>114</v>
      </c>
      <c r="U18" s="18" t="s">
        <v>114</v>
      </c>
      <c r="V18" s="18" t="s">
        <v>114</v>
      </c>
      <c r="W18" s="18" t="s">
        <v>114</v>
      </c>
      <c r="X18" s="18" t="s">
        <v>114</v>
      </c>
      <c r="Y18" s="18" t="s">
        <v>116</v>
      </c>
      <c r="Z18" s="18" t="s">
        <v>114</v>
      </c>
      <c r="AA18" s="18" t="s">
        <v>114</v>
      </c>
      <c r="AB18" s="18" t="s">
        <v>114</v>
      </c>
      <c r="AC18" s="18" t="s">
        <v>114</v>
      </c>
      <c r="AD18" s="18" t="s">
        <v>114</v>
      </c>
      <c r="AE18" s="7">
        <f>COUNTA(January!$C14:$AG14)</f>
        <v>31</v>
      </c>
      <c r="AF18" s="18">
        <f t="shared" si="0"/>
        <v>27</v>
      </c>
      <c r="AH18" s="41" t="s">
        <v>89</v>
      </c>
      <c r="AI18" s="20" t="s">
        <v>125</v>
      </c>
      <c r="AM18" s="20"/>
    </row>
    <row r="19" spans="2:39" ht="30" customHeight="1" x14ac:dyDescent="0.35">
      <c r="B19" s="41" t="s">
        <v>136</v>
      </c>
      <c r="C19" s="18" t="s">
        <v>114</v>
      </c>
      <c r="D19" s="18" t="s">
        <v>114</v>
      </c>
      <c r="E19" s="18" t="s">
        <v>116</v>
      </c>
      <c r="F19" s="18" t="s">
        <v>114</v>
      </c>
      <c r="G19" s="18" t="s">
        <v>114</v>
      </c>
      <c r="H19" s="18" t="s">
        <v>114</v>
      </c>
      <c r="I19" s="18" t="s">
        <v>114</v>
      </c>
      <c r="J19" s="18" t="s">
        <v>114</v>
      </c>
      <c r="K19" s="18" t="s">
        <v>114</v>
      </c>
      <c r="L19" s="18" t="s">
        <v>116</v>
      </c>
      <c r="M19" s="18" t="s">
        <v>114</v>
      </c>
      <c r="N19" s="18" t="s">
        <v>114</v>
      </c>
      <c r="O19" s="18" t="s">
        <v>114</v>
      </c>
      <c r="P19" s="18" t="s">
        <v>114</v>
      </c>
      <c r="Q19" s="18" t="s">
        <v>114</v>
      </c>
      <c r="R19" s="18" t="s">
        <v>114</v>
      </c>
      <c r="S19" s="18" t="s">
        <v>116</v>
      </c>
      <c r="T19" s="18" t="s">
        <v>114</v>
      </c>
      <c r="U19" s="18" t="s">
        <v>114</v>
      </c>
      <c r="V19" s="18" t="s">
        <v>114</v>
      </c>
      <c r="W19" s="18" t="s">
        <v>114</v>
      </c>
      <c r="X19" s="18" t="s">
        <v>114</v>
      </c>
      <c r="Y19" s="18" t="s">
        <v>114</v>
      </c>
      <c r="Z19" s="18" t="s">
        <v>116</v>
      </c>
      <c r="AA19" s="18" t="s">
        <v>114</v>
      </c>
      <c r="AB19" s="18" t="s">
        <v>114</v>
      </c>
      <c r="AC19" s="18" t="s">
        <v>114</v>
      </c>
      <c r="AD19" s="18" t="s">
        <v>114</v>
      </c>
      <c r="AE19" s="7">
        <f>COUNTA(January!$C15:$AG15)</f>
        <v>31</v>
      </c>
      <c r="AF19" s="18">
        <f t="shared" si="0"/>
        <v>27</v>
      </c>
      <c r="AH19" s="41" t="s">
        <v>136</v>
      </c>
      <c r="AI19" s="20" t="s">
        <v>127</v>
      </c>
      <c r="AM19" s="20"/>
    </row>
    <row r="20" spans="2:39" ht="30" customHeight="1" x14ac:dyDescent="0.35">
      <c r="B20" s="41" t="s">
        <v>82</v>
      </c>
      <c r="C20" s="18" t="s">
        <v>114</v>
      </c>
      <c r="D20" s="18" t="s">
        <v>114</v>
      </c>
      <c r="E20" s="18" t="s">
        <v>114</v>
      </c>
      <c r="F20" s="18" t="s">
        <v>116</v>
      </c>
      <c r="G20" s="18" t="s">
        <v>116</v>
      </c>
      <c r="H20" s="18" t="s">
        <v>114</v>
      </c>
      <c r="I20" s="18" t="s">
        <v>114</v>
      </c>
      <c r="J20" s="18" t="s">
        <v>114</v>
      </c>
      <c r="K20" s="18" t="s">
        <v>114</v>
      </c>
      <c r="L20" s="18" t="s">
        <v>114</v>
      </c>
      <c r="M20" s="18" t="s">
        <v>116</v>
      </c>
      <c r="N20" s="18" t="s">
        <v>116</v>
      </c>
      <c r="O20" s="18" t="s">
        <v>118</v>
      </c>
      <c r="P20" s="18" t="s">
        <v>118</v>
      </c>
      <c r="Q20" s="18" t="s">
        <v>118</v>
      </c>
      <c r="R20" s="18" t="s">
        <v>118</v>
      </c>
      <c r="S20" s="18" t="s">
        <v>118</v>
      </c>
      <c r="T20" s="18" t="s">
        <v>116</v>
      </c>
      <c r="U20" s="18" t="s">
        <v>116</v>
      </c>
      <c r="V20" s="18" t="s">
        <v>114</v>
      </c>
      <c r="W20" s="18" t="s">
        <v>114</v>
      </c>
      <c r="X20" s="18" t="s">
        <v>114</v>
      </c>
      <c r="Y20" s="18" t="s">
        <v>114</v>
      </c>
      <c r="Z20" s="18" t="s">
        <v>114</v>
      </c>
      <c r="AA20" s="18" t="s">
        <v>116</v>
      </c>
      <c r="AB20" s="18" t="s">
        <v>116</v>
      </c>
      <c r="AC20" s="18" t="s">
        <v>114</v>
      </c>
      <c r="AD20" s="18" t="s">
        <v>114</v>
      </c>
      <c r="AE20" s="7">
        <f>COUNTA(January!$C17:$AG17)</f>
        <v>31</v>
      </c>
      <c r="AF20" s="18">
        <f t="shared" si="0"/>
        <v>18</v>
      </c>
      <c r="AH20" s="41" t="s">
        <v>82</v>
      </c>
      <c r="AI20" s="20" t="s">
        <v>126</v>
      </c>
      <c r="AM20" s="20"/>
    </row>
    <row r="21" spans="2:39" ht="30" customHeight="1" x14ac:dyDescent="0.35">
      <c r="B21" s="41" t="s">
        <v>83</v>
      </c>
      <c r="C21" s="18" t="s">
        <v>114</v>
      </c>
      <c r="D21" s="18" t="s">
        <v>114</v>
      </c>
      <c r="E21" s="18" t="s">
        <v>114</v>
      </c>
      <c r="F21" s="18" t="s">
        <v>116</v>
      </c>
      <c r="G21" s="18" t="s">
        <v>116</v>
      </c>
      <c r="H21" s="18" t="s">
        <v>114</v>
      </c>
      <c r="I21" s="18" t="s">
        <v>114</v>
      </c>
      <c r="J21" s="18" t="s">
        <v>114</v>
      </c>
      <c r="K21" s="18" t="s">
        <v>114</v>
      </c>
      <c r="L21" s="18" t="s">
        <v>114</v>
      </c>
      <c r="M21" s="18" t="s">
        <v>116</v>
      </c>
      <c r="N21" s="18" t="s">
        <v>116</v>
      </c>
      <c r="O21" s="18" t="s">
        <v>114</v>
      </c>
      <c r="P21" s="18" t="s">
        <v>114</v>
      </c>
      <c r="Q21" s="18" t="s">
        <v>114</v>
      </c>
      <c r="R21" s="18" t="s">
        <v>114</v>
      </c>
      <c r="S21" s="18" t="s">
        <v>114</v>
      </c>
      <c r="T21" s="18" t="s">
        <v>116</v>
      </c>
      <c r="U21" s="18" t="s">
        <v>116</v>
      </c>
      <c r="V21" s="18" t="s">
        <v>114</v>
      </c>
      <c r="W21" s="18" t="s">
        <v>114</v>
      </c>
      <c r="X21" s="18" t="s">
        <v>114</v>
      </c>
      <c r="Y21" s="18" t="s">
        <v>114</v>
      </c>
      <c r="Z21" s="18" t="s">
        <v>114</v>
      </c>
      <c r="AA21" s="18" t="s">
        <v>116</v>
      </c>
      <c r="AB21" s="18" t="s">
        <v>116</v>
      </c>
      <c r="AC21" s="18" t="s">
        <v>114</v>
      </c>
      <c r="AD21" s="18" t="s">
        <v>114</v>
      </c>
      <c r="AE21" s="7">
        <f>COUNTA(January!$C18:$AG18)</f>
        <v>31</v>
      </c>
      <c r="AF21" s="18">
        <f t="shared" ref="AF21:AF22" si="1">AE21-(COUNTIF(C21:AD21,"DO"))-(COUNTIF(C21:AD21,"AL"))-(COUNTIF(C21:AD21,"SL"))-(COUNTIF(C21:AD21,"AB"))</f>
        <v>23</v>
      </c>
      <c r="AH21" s="41" t="s">
        <v>83</v>
      </c>
      <c r="AI21" s="20" t="s">
        <v>126</v>
      </c>
      <c r="AM21" s="20"/>
    </row>
    <row r="22" spans="2:39" ht="30" customHeight="1" x14ac:dyDescent="0.35">
      <c r="B22" s="41" t="s">
        <v>84</v>
      </c>
      <c r="C22" s="18" t="s">
        <v>114</v>
      </c>
      <c r="D22" s="18" t="s">
        <v>116</v>
      </c>
      <c r="E22" s="18" t="s">
        <v>116</v>
      </c>
      <c r="F22" s="18" t="s">
        <v>114</v>
      </c>
      <c r="G22" s="18" t="s">
        <v>114</v>
      </c>
      <c r="H22" s="18" t="s">
        <v>114</v>
      </c>
      <c r="I22" s="18" t="s">
        <v>114</v>
      </c>
      <c r="J22" s="18" t="s">
        <v>114</v>
      </c>
      <c r="K22" s="18" t="s">
        <v>116</v>
      </c>
      <c r="L22" s="18" t="s">
        <v>116</v>
      </c>
      <c r="M22" s="18" t="s">
        <v>114</v>
      </c>
      <c r="N22" s="18" t="s">
        <v>114</v>
      </c>
      <c r="O22" s="18" t="s">
        <v>114</v>
      </c>
      <c r="P22" s="18" t="s">
        <v>114</v>
      </c>
      <c r="Q22" s="18" t="s">
        <v>114</v>
      </c>
      <c r="R22" s="18" t="s">
        <v>116</v>
      </c>
      <c r="S22" s="18" t="s">
        <v>116</v>
      </c>
      <c r="T22" s="18" t="s">
        <v>114</v>
      </c>
      <c r="U22" s="18" t="s">
        <v>114</v>
      </c>
      <c r="V22" s="18" t="s">
        <v>114</v>
      </c>
      <c r="W22" s="18" t="s">
        <v>114</v>
      </c>
      <c r="X22" s="18" t="s">
        <v>114</v>
      </c>
      <c r="Y22" s="18" t="s">
        <v>116</v>
      </c>
      <c r="Z22" s="18" t="s">
        <v>116</v>
      </c>
      <c r="AA22" s="18" t="s">
        <v>114</v>
      </c>
      <c r="AB22" s="18" t="s">
        <v>114</v>
      </c>
      <c r="AC22" s="18" t="s">
        <v>114</v>
      </c>
      <c r="AD22" s="18" t="s">
        <v>114</v>
      </c>
      <c r="AE22" s="7">
        <f>COUNTA(January!$C19:$AG19)</f>
        <v>31</v>
      </c>
      <c r="AF22" s="18">
        <f t="shared" si="1"/>
        <v>23</v>
      </c>
      <c r="AH22" s="41" t="s">
        <v>84</v>
      </c>
      <c r="AI22" s="20" t="s">
        <v>125</v>
      </c>
      <c r="AM22" s="20"/>
    </row>
    <row r="23" spans="2:39" ht="30" customHeight="1" x14ac:dyDescent="0.35">
      <c r="B23" s="41" t="s">
        <v>85</v>
      </c>
      <c r="C23" s="18" t="s">
        <v>74</v>
      </c>
      <c r="D23" s="18" t="s">
        <v>74</v>
      </c>
      <c r="E23" s="18" t="s">
        <v>74</v>
      </c>
      <c r="F23" s="18" t="s">
        <v>116</v>
      </c>
      <c r="G23" s="18" t="s">
        <v>116</v>
      </c>
      <c r="H23" s="18" t="s">
        <v>74</v>
      </c>
      <c r="I23" s="18" t="s">
        <v>74</v>
      </c>
      <c r="J23" s="18" t="s">
        <v>74</v>
      </c>
      <c r="K23" s="18" t="s">
        <v>74</v>
      </c>
      <c r="L23" s="18" t="s">
        <v>74</v>
      </c>
      <c r="M23" s="18" t="s">
        <v>116</v>
      </c>
      <c r="N23" s="18" t="s">
        <v>116</v>
      </c>
      <c r="O23" s="18" t="s">
        <v>74</v>
      </c>
      <c r="P23" s="18" t="s">
        <v>74</v>
      </c>
      <c r="Q23" s="18" t="s">
        <v>74</v>
      </c>
      <c r="R23" s="18" t="s">
        <v>74</v>
      </c>
      <c r="S23" s="18" t="s">
        <v>74</v>
      </c>
      <c r="T23" s="18" t="s">
        <v>116</v>
      </c>
      <c r="U23" s="18" t="s">
        <v>116</v>
      </c>
      <c r="V23" s="18" t="s">
        <v>74</v>
      </c>
      <c r="W23" s="18" t="s">
        <v>74</v>
      </c>
      <c r="X23" s="18" t="s">
        <v>74</v>
      </c>
      <c r="Y23" s="18" t="s">
        <v>74</v>
      </c>
      <c r="Z23" s="18" t="s">
        <v>74</v>
      </c>
      <c r="AA23" s="18" t="s">
        <v>116</v>
      </c>
      <c r="AB23" s="18" t="s">
        <v>116</v>
      </c>
      <c r="AC23" s="18" t="s">
        <v>74</v>
      </c>
      <c r="AD23" s="18" t="s">
        <v>74</v>
      </c>
      <c r="AE23" s="7">
        <f>COUNTA(January!$C10:$AG10)</f>
        <v>31</v>
      </c>
      <c r="AF23" s="18">
        <f>AE23-(COUNTIF(C23:AD23,"DO"))-(COUNTIF(C23:AD23,"AL"))-(COUNTIF(C23:AD23,"SL"))-(COUNTIF(C23:AD23,"AB"))</f>
        <v>23</v>
      </c>
      <c r="AH23" s="41" t="s">
        <v>85</v>
      </c>
      <c r="AI23" s="20" t="s">
        <v>126</v>
      </c>
      <c r="AM23" s="20"/>
    </row>
    <row r="24" spans="2:39" ht="30" customHeight="1" x14ac:dyDescent="0.35">
      <c r="B24" s="41" t="s">
        <v>103</v>
      </c>
      <c r="C24" s="18" t="s">
        <v>116</v>
      </c>
      <c r="D24" s="18" t="s">
        <v>74</v>
      </c>
      <c r="E24" s="18" t="s">
        <v>74</v>
      </c>
      <c r="F24" s="18" t="s">
        <v>114</v>
      </c>
      <c r="G24" s="18" t="s">
        <v>114</v>
      </c>
      <c r="H24" s="18" t="s">
        <v>61</v>
      </c>
      <c r="I24" s="18" t="s">
        <v>116</v>
      </c>
      <c r="J24" s="18" t="s">
        <v>116</v>
      </c>
      <c r="K24" s="18" t="s">
        <v>74</v>
      </c>
      <c r="L24" s="18" t="s">
        <v>74</v>
      </c>
      <c r="M24" s="18" t="s">
        <v>114</v>
      </c>
      <c r="N24" s="18" t="s">
        <v>114</v>
      </c>
      <c r="O24" s="18" t="s">
        <v>61</v>
      </c>
      <c r="P24" s="18" t="s">
        <v>116</v>
      </c>
      <c r="Q24" s="18" t="s">
        <v>116</v>
      </c>
      <c r="R24" s="18" t="s">
        <v>74</v>
      </c>
      <c r="S24" s="18" t="s">
        <v>74</v>
      </c>
      <c r="T24" s="18" t="s">
        <v>114</v>
      </c>
      <c r="U24" s="18" t="s">
        <v>114</v>
      </c>
      <c r="V24" s="18" t="s">
        <v>61</v>
      </c>
      <c r="W24" s="18" t="s">
        <v>116</v>
      </c>
      <c r="X24" s="18" t="s">
        <v>116</v>
      </c>
      <c r="Y24" s="18" t="s">
        <v>74</v>
      </c>
      <c r="Z24" s="18" t="s">
        <v>74</v>
      </c>
      <c r="AA24" s="18" t="s">
        <v>114</v>
      </c>
      <c r="AB24" s="18" t="s">
        <v>114</v>
      </c>
      <c r="AC24" s="18" t="s">
        <v>61</v>
      </c>
      <c r="AD24" s="18" t="s">
        <v>116</v>
      </c>
      <c r="AE24" s="7">
        <f>COUNTA(January!$C25:$AG25)</f>
        <v>31</v>
      </c>
      <c r="AF24" s="18">
        <f t="shared" si="0"/>
        <v>23</v>
      </c>
      <c r="AH24" s="41" t="s">
        <v>103</v>
      </c>
      <c r="AI24" s="20" t="s">
        <v>129</v>
      </c>
      <c r="AM24" s="20"/>
    </row>
    <row r="25" spans="2:39" ht="30" customHeight="1" x14ac:dyDescent="0.35">
      <c r="B25" s="41" t="s">
        <v>96</v>
      </c>
      <c r="C25" s="18" t="s">
        <v>2</v>
      </c>
      <c r="D25" s="18" t="s">
        <v>2</v>
      </c>
      <c r="E25" s="18" t="s">
        <v>2</v>
      </c>
      <c r="F25" s="18" t="s">
        <v>2</v>
      </c>
      <c r="G25" s="18" t="s">
        <v>2</v>
      </c>
      <c r="H25" s="18" t="s">
        <v>2</v>
      </c>
      <c r="I25" s="18" t="s">
        <v>2</v>
      </c>
      <c r="J25" s="18" t="s">
        <v>2</v>
      </c>
      <c r="K25" s="18" t="s">
        <v>2</v>
      </c>
      <c r="L25" s="18" t="s">
        <v>2</v>
      </c>
      <c r="M25" s="18" t="s">
        <v>2</v>
      </c>
      <c r="N25" s="18" t="s">
        <v>2</v>
      </c>
      <c r="O25" s="18" t="s">
        <v>2</v>
      </c>
      <c r="P25" s="18" t="s">
        <v>2</v>
      </c>
      <c r="Q25" s="18" t="s">
        <v>2</v>
      </c>
      <c r="R25" s="18" t="s">
        <v>2</v>
      </c>
      <c r="S25" s="18" t="s">
        <v>2</v>
      </c>
      <c r="T25" s="18" t="s">
        <v>2</v>
      </c>
      <c r="U25" s="18" t="s">
        <v>2</v>
      </c>
      <c r="V25" s="18" t="s">
        <v>2</v>
      </c>
      <c r="W25" s="18" t="s">
        <v>2</v>
      </c>
      <c r="X25" s="18" t="s">
        <v>2</v>
      </c>
      <c r="Y25" s="18" t="s">
        <v>2</v>
      </c>
      <c r="Z25" s="18" t="s">
        <v>2</v>
      </c>
      <c r="AA25" s="18" t="s">
        <v>2</v>
      </c>
      <c r="AB25" s="18" t="s">
        <v>2</v>
      </c>
      <c r="AC25" s="18" t="s">
        <v>2</v>
      </c>
      <c r="AD25" s="18" t="s">
        <v>2</v>
      </c>
      <c r="AE25" s="7">
        <f>COUNTA(January!$C26:$AG26)</f>
        <v>31</v>
      </c>
      <c r="AF25" s="18">
        <f t="shared" si="0"/>
        <v>31</v>
      </c>
      <c r="AH25" s="41" t="s">
        <v>96</v>
      </c>
      <c r="AI25" s="20"/>
      <c r="AM25" s="20"/>
    </row>
    <row r="26" spans="2:39" ht="30" customHeight="1" x14ac:dyDescent="0.35">
      <c r="B26" s="41" t="s">
        <v>100</v>
      </c>
      <c r="C26" s="18" t="s">
        <v>2</v>
      </c>
      <c r="D26" s="18" t="s">
        <v>2</v>
      </c>
      <c r="E26" s="18" t="s">
        <v>2</v>
      </c>
      <c r="F26" s="18" t="s">
        <v>2</v>
      </c>
      <c r="G26" s="18" t="s">
        <v>2</v>
      </c>
      <c r="H26" s="18" t="s">
        <v>2</v>
      </c>
      <c r="I26" s="18" t="s">
        <v>2</v>
      </c>
      <c r="J26" s="18" t="s">
        <v>2</v>
      </c>
      <c r="K26" s="18" t="s">
        <v>2</v>
      </c>
      <c r="L26" s="18" t="s">
        <v>2</v>
      </c>
      <c r="M26" s="18" t="s">
        <v>2</v>
      </c>
      <c r="N26" s="18" t="s">
        <v>2</v>
      </c>
      <c r="O26" s="18" t="s">
        <v>2</v>
      </c>
      <c r="P26" s="18" t="s">
        <v>2</v>
      </c>
      <c r="Q26" s="18" t="s">
        <v>2</v>
      </c>
      <c r="R26" s="18" t="s">
        <v>2</v>
      </c>
      <c r="S26" s="18" t="s">
        <v>2</v>
      </c>
      <c r="T26" s="18" t="s">
        <v>2</v>
      </c>
      <c r="U26" s="18" t="s">
        <v>2</v>
      </c>
      <c r="V26" s="18" t="s">
        <v>2</v>
      </c>
      <c r="W26" s="18" t="s">
        <v>2</v>
      </c>
      <c r="X26" s="18" t="s">
        <v>2</v>
      </c>
      <c r="Y26" s="18" t="s">
        <v>2</v>
      </c>
      <c r="Z26" s="18" t="s">
        <v>2</v>
      </c>
      <c r="AA26" s="18" t="s">
        <v>2</v>
      </c>
      <c r="AB26" s="18" t="s">
        <v>2</v>
      </c>
      <c r="AC26" s="18" t="s">
        <v>2</v>
      </c>
      <c r="AD26" s="18" t="s">
        <v>2</v>
      </c>
      <c r="AE26" s="7">
        <f>COUNTA(January!$C27:$AG27)</f>
        <v>31</v>
      </c>
      <c r="AF26" s="18">
        <f t="shared" si="0"/>
        <v>31</v>
      </c>
      <c r="AH26" s="41" t="s">
        <v>100</v>
      </c>
      <c r="AI26" s="20"/>
      <c r="AM26" s="20"/>
    </row>
    <row r="27" spans="2:39" ht="30" customHeight="1" x14ac:dyDescent="0.35">
      <c r="B27" s="41" t="s">
        <v>101</v>
      </c>
      <c r="C27" s="18" t="s">
        <v>2</v>
      </c>
      <c r="D27" s="18" t="s">
        <v>2</v>
      </c>
      <c r="E27" s="18" t="s">
        <v>2</v>
      </c>
      <c r="F27" s="18" t="s">
        <v>2</v>
      </c>
      <c r="G27" s="18" t="s">
        <v>2</v>
      </c>
      <c r="H27" s="18" t="s">
        <v>2</v>
      </c>
      <c r="I27" s="18" t="s">
        <v>2</v>
      </c>
      <c r="J27" s="18" t="s">
        <v>2</v>
      </c>
      <c r="K27" s="18" t="s">
        <v>2</v>
      </c>
      <c r="L27" s="18" t="s">
        <v>2</v>
      </c>
      <c r="M27" s="18" t="s">
        <v>2</v>
      </c>
      <c r="N27" s="18" t="s">
        <v>2</v>
      </c>
      <c r="O27" s="18" t="s">
        <v>2</v>
      </c>
      <c r="P27" s="18" t="s">
        <v>2</v>
      </c>
      <c r="Q27" s="18" t="s">
        <v>2</v>
      </c>
      <c r="R27" s="18" t="s">
        <v>2</v>
      </c>
      <c r="S27" s="18" t="s">
        <v>2</v>
      </c>
      <c r="T27" s="18" t="s">
        <v>2</v>
      </c>
      <c r="U27" s="18" t="s">
        <v>2</v>
      </c>
      <c r="V27" s="18" t="s">
        <v>2</v>
      </c>
      <c r="W27" s="18" t="s">
        <v>2</v>
      </c>
      <c r="X27" s="18" t="s">
        <v>2</v>
      </c>
      <c r="Y27" s="18" t="s">
        <v>2</v>
      </c>
      <c r="Z27" s="18" t="s">
        <v>2</v>
      </c>
      <c r="AA27" s="18" t="s">
        <v>2</v>
      </c>
      <c r="AB27" s="18" t="s">
        <v>2</v>
      </c>
      <c r="AC27" s="18" t="s">
        <v>2</v>
      </c>
      <c r="AD27" s="18" t="s">
        <v>2</v>
      </c>
      <c r="AE27" s="7">
        <f>COUNTA(January!$C28:$AG28)</f>
        <v>31</v>
      </c>
      <c r="AF27" s="18">
        <f t="shared" si="0"/>
        <v>31</v>
      </c>
      <c r="AH27" s="41" t="s">
        <v>101</v>
      </c>
      <c r="AI27" s="20"/>
      <c r="AM27" s="20"/>
    </row>
    <row r="28" spans="2:39" ht="30" customHeight="1" x14ac:dyDescent="0.35">
      <c r="B28" s="41" t="s">
        <v>95</v>
      </c>
      <c r="C28" s="18" t="s">
        <v>115</v>
      </c>
      <c r="D28" s="18" t="s">
        <v>115</v>
      </c>
      <c r="E28" s="18" t="s">
        <v>115</v>
      </c>
      <c r="F28" s="18" t="s">
        <v>115</v>
      </c>
      <c r="G28" s="18" t="s">
        <v>115</v>
      </c>
      <c r="H28" s="18" t="s">
        <v>115</v>
      </c>
      <c r="I28" s="18" t="s">
        <v>115</v>
      </c>
      <c r="J28" s="18" t="s">
        <v>115</v>
      </c>
      <c r="K28" s="18" t="s">
        <v>115</v>
      </c>
      <c r="L28" s="18" t="s">
        <v>115</v>
      </c>
      <c r="M28" s="18" t="s">
        <v>115</v>
      </c>
      <c r="N28" s="18" t="s">
        <v>115</v>
      </c>
      <c r="O28" s="18" t="s">
        <v>115</v>
      </c>
      <c r="P28" s="18" t="s">
        <v>115</v>
      </c>
      <c r="Q28" s="18" t="s">
        <v>115</v>
      </c>
      <c r="R28" s="18" t="s">
        <v>115</v>
      </c>
      <c r="S28" s="18" t="s">
        <v>115</v>
      </c>
      <c r="T28" s="18" t="s">
        <v>115</v>
      </c>
      <c r="U28" s="18" t="s">
        <v>115</v>
      </c>
      <c r="V28" s="18" t="s">
        <v>115</v>
      </c>
      <c r="W28" s="18" t="s">
        <v>115</v>
      </c>
      <c r="X28" s="18" t="s">
        <v>115</v>
      </c>
      <c r="Y28" s="18" t="s">
        <v>115</v>
      </c>
      <c r="Z28" s="18" t="s">
        <v>115</v>
      </c>
      <c r="AA28" s="18" t="s">
        <v>115</v>
      </c>
      <c r="AB28" s="18" t="s">
        <v>115</v>
      </c>
      <c r="AC28" s="18" t="s">
        <v>115</v>
      </c>
      <c r="AD28" s="18" t="s">
        <v>115</v>
      </c>
      <c r="AE28" s="7">
        <f>COUNTA(January!$C29:$AG29)</f>
        <v>31</v>
      </c>
      <c r="AF28" s="18">
        <f t="shared" si="0"/>
        <v>31</v>
      </c>
      <c r="AH28" s="41" t="s">
        <v>95</v>
      </c>
      <c r="AI28" s="20"/>
      <c r="AM28" s="20"/>
    </row>
    <row r="29" spans="2:39" ht="30" customHeight="1" x14ac:dyDescent="0.35">
      <c r="B29" s="41" t="s">
        <v>88</v>
      </c>
      <c r="C29" s="18" t="s">
        <v>115</v>
      </c>
      <c r="D29" s="18" t="s">
        <v>115</v>
      </c>
      <c r="E29" s="18" t="s">
        <v>115</v>
      </c>
      <c r="F29" s="18" t="s">
        <v>115</v>
      </c>
      <c r="G29" s="18" t="s">
        <v>115</v>
      </c>
      <c r="H29" s="18" t="s">
        <v>115</v>
      </c>
      <c r="I29" s="18" t="s">
        <v>115</v>
      </c>
      <c r="J29" s="18" t="s">
        <v>115</v>
      </c>
      <c r="K29" s="18" t="s">
        <v>115</v>
      </c>
      <c r="L29" s="18" t="s">
        <v>115</v>
      </c>
      <c r="M29" s="18" t="s">
        <v>115</v>
      </c>
      <c r="N29" s="18" t="s">
        <v>115</v>
      </c>
      <c r="O29" s="18" t="s">
        <v>115</v>
      </c>
      <c r="P29" s="18" t="s">
        <v>115</v>
      </c>
      <c r="Q29" s="18" t="s">
        <v>115</v>
      </c>
      <c r="R29" s="18" t="s">
        <v>115</v>
      </c>
      <c r="S29" s="18" t="s">
        <v>115</v>
      </c>
      <c r="T29" s="18" t="s">
        <v>115</v>
      </c>
      <c r="U29" s="18" t="s">
        <v>115</v>
      </c>
      <c r="V29" s="18" t="s">
        <v>115</v>
      </c>
      <c r="W29" s="18" t="s">
        <v>115</v>
      </c>
      <c r="X29" s="18" t="s">
        <v>115</v>
      </c>
      <c r="Y29" s="18" t="s">
        <v>115</v>
      </c>
      <c r="Z29" s="18" t="s">
        <v>115</v>
      </c>
      <c r="AA29" s="18" t="s">
        <v>115</v>
      </c>
      <c r="AB29" s="18" t="s">
        <v>115</v>
      </c>
      <c r="AC29" s="18" t="s">
        <v>115</v>
      </c>
      <c r="AD29" s="18" t="s">
        <v>115</v>
      </c>
      <c r="AE29" s="7">
        <f>COUNTA(January!$C30:$AG30)</f>
        <v>31</v>
      </c>
      <c r="AF29" s="18">
        <f t="shared" si="0"/>
        <v>31</v>
      </c>
      <c r="AH29" s="41" t="s">
        <v>88</v>
      </c>
      <c r="AI29" s="20"/>
      <c r="AM29" s="20"/>
    </row>
    <row r="30" spans="2:39" ht="30" customHeight="1" x14ac:dyDescent="0.35">
      <c r="B30" s="41" t="s">
        <v>98</v>
      </c>
      <c r="C30" s="18" t="s">
        <v>115</v>
      </c>
      <c r="D30" s="18" t="s">
        <v>115</v>
      </c>
      <c r="E30" s="18" t="s">
        <v>115</v>
      </c>
      <c r="F30" s="18" t="s">
        <v>115</v>
      </c>
      <c r="G30" s="18" t="s">
        <v>115</v>
      </c>
      <c r="H30" s="18" t="s">
        <v>115</v>
      </c>
      <c r="I30" s="18" t="s">
        <v>115</v>
      </c>
      <c r="J30" s="18" t="s">
        <v>115</v>
      </c>
      <c r="K30" s="18" t="s">
        <v>115</v>
      </c>
      <c r="L30" s="18" t="s">
        <v>115</v>
      </c>
      <c r="M30" s="18" t="s">
        <v>115</v>
      </c>
      <c r="N30" s="18" t="s">
        <v>115</v>
      </c>
      <c r="O30" s="18" t="s">
        <v>115</v>
      </c>
      <c r="P30" s="18" t="s">
        <v>115</v>
      </c>
      <c r="Q30" s="18" t="s">
        <v>115</v>
      </c>
      <c r="R30" s="18" t="s">
        <v>115</v>
      </c>
      <c r="S30" s="18" t="s">
        <v>115</v>
      </c>
      <c r="T30" s="18" t="s">
        <v>115</v>
      </c>
      <c r="U30" s="18" t="s">
        <v>115</v>
      </c>
      <c r="V30" s="18" t="s">
        <v>115</v>
      </c>
      <c r="W30" s="18" t="s">
        <v>115</v>
      </c>
      <c r="X30" s="18" t="s">
        <v>115</v>
      </c>
      <c r="Y30" s="18" t="s">
        <v>115</v>
      </c>
      <c r="Z30" s="18" t="s">
        <v>115</v>
      </c>
      <c r="AA30" s="18" t="s">
        <v>115</v>
      </c>
      <c r="AB30" s="18" t="s">
        <v>115</v>
      </c>
      <c r="AC30" s="18" t="s">
        <v>115</v>
      </c>
      <c r="AD30" s="18" t="s">
        <v>115</v>
      </c>
      <c r="AE30" s="7">
        <f>COUNTA(January!$C31:$AG31)</f>
        <v>31</v>
      </c>
      <c r="AF30" s="18">
        <f t="shared" si="0"/>
        <v>31</v>
      </c>
      <c r="AH30" s="41" t="s">
        <v>98</v>
      </c>
      <c r="AI30" s="20"/>
      <c r="AM30" s="20"/>
    </row>
    <row r="31" spans="2:39" ht="30" customHeight="1" thickBot="1" x14ac:dyDescent="0.4">
      <c r="B31" s="41" t="s">
        <v>99</v>
      </c>
      <c r="C31" s="18" t="s">
        <v>115</v>
      </c>
      <c r="D31" s="18" t="s">
        <v>115</v>
      </c>
      <c r="E31" s="18" t="s">
        <v>116</v>
      </c>
      <c r="F31" s="18" t="s">
        <v>115</v>
      </c>
      <c r="G31" s="18" t="s">
        <v>115</v>
      </c>
      <c r="H31" s="18" t="s">
        <v>115</v>
      </c>
      <c r="I31" s="18" t="s">
        <v>115</v>
      </c>
      <c r="J31" s="18" t="s">
        <v>115</v>
      </c>
      <c r="K31" s="18" t="s">
        <v>115</v>
      </c>
      <c r="L31" s="18" t="s">
        <v>116</v>
      </c>
      <c r="M31" s="18" t="s">
        <v>115</v>
      </c>
      <c r="N31" s="18" t="s">
        <v>115</v>
      </c>
      <c r="O31" s="18" t="s">
        <v>115</v>
      </c>
      <c r="P31" s="18" t="s">
        <v>115</v>
      </c>
      <c r="Q31" s="18" t="s">
        <v>115</v>
      </c>
      <c r="R31" s="18" t="s">
        <v>115</v>
      </c>
      <c r="S31" s="18" t="s">
        <v>116</v>
      </c>
      <c r="T31" s="18" t="s">
        <v>115</v>
      </c>
      <c r="U31" s="18" t="s">
        <v>115</v>
      </c>
      <c r="V31" s="18" t="s">
        <v>115</v>
      </c>
      <c r="W31" s="18" t="s">
        <v>115</v>
      </c>
      <c r="X31" s="18" t="s">
        <v>115</v>
      </c>
      <c r="Y31" s="18" t="s">
        <v>115</v>
      </c>
      <c r="Z31" s="18" t="s">
        <v>116</v>
      </c>
      <c r="AA31" s="18" t="s">
        <v>115</v>
      </c>
      <c r="AB31" s="18" t="s">
        <v>115</v>
      </c>
      <c r="AC31" s="18" t="s">
        <v>115</v>
      </c>
      <c r="AD31" s="18" t="s">
        <v>115</v>
      </c>
      <c r="AE31" s="7">
        <f>COUNTA(January!$C32:$AG32)</f>
        <v>31</v>
      </c>
      <c r="AF31" s="18">
        <f t="shared" si="0"/>
        <v>27</v>
      </c>
      <c r="AH31" s="41" t="s">
        <v>99</v>
      </c>
      <c r="AI31" s="20" t="s">
        <v>127</v>
      </c>
      <c r="AM31" s="20"/>
    </row>
    <row r="32" spans="2:39" ht="30" customHeight="1" thickBot="1" x14ac:dyDescent="0.4">
      <c r="B32" s="1"/>
      <c r="C32" s="18"/>
      <c r="D32" s="18"/>
      <c r="E32" s="18"/>
      <c r="F32" s="18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>
        <f>COUNTA(January!$C33:$AG33)</f>
        <v>0</v>
      </c>
      <c r="AF32" s="18" t="e">
        <f>AE32-(COUNTIF(#REF!,"DO"))-(COUNTIF(#REF!,"AL"))-(COUNTIF(#REF!,"SL"))-(COUNTIF(#REF!,"AB"))</f>
        <v>#REF!</v>
      </c>
      <c r="AG32" s="18"/>
      <c r="AH32" s="18">
        <f>COUNTA(January!$C38:$AG38)</f>
        <v>0</v>
      </c>
      <c r="AI32" s="18" t="e">
        <f>AH32-(COUNTIF(#REF!,"DO"))-(COUNTIF(#REF!,"AL"))-(COUNTIF(#REF!,"SL"))-(COUNTIF(#REF!,"AB"))</f>
        <v>#REF!</v>
      </c>
      <c r="AK32" s="25"/>
    </row>
    <row r="33" spans="2:37" ht="30" customHeight="1" thickBot="1" x14ac:dyDescent="0.4">
      <c r="B33" s="1"/>
      <c r="C33" s="18"/>
      <c r="D33" s="18"/>
      <c r="E33" s="18"/>
      <c r="F33" s="18"/>
      <c r="G33" s="1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>
        <f>COUNTA(January!$C34:$AG34)</f>
        <v>0</v>
      </c>
      <c r="AF33" s="18" t="e">
        <f>AE33-(COUNTIF(#REF!,"DO"))-(COUNTIF(#REF!,"AL"))-(COUNTIF(#REF!,"SL"))-(COUNTIF(#REF!,"AB"))</f>
        <v>#REF!</v>
      </c>
      <c r="AG33" s="18"/>
      <c r="AH33" s="18">
        <f>COUNTA(January!$C39:$AG39)</f>
        <v>0</v>
      </c>
      <c r="AI33" s="18" t="e">
        <f>AH33-(COUNTIF(#REF!,"DO"))-(COUNTIF(#REF!,"AL"))-(COUNTIF(#REF!,"SL"))-(COUNTIF(#REF!,"AB"))</f>
        <v>#REF!</v>
      </c>
      <c r="AK33" s="26"/>
    </row>
    <row r="34" spans="2:37" ht="30" customHeight="1" thickBot="1" x14ac:dyDescent="0.4">
      <c r="B34" s="1"/>
      <c r="C34" s="18"/>
      <c r="D34" s="18"/>
      <c r="E34" s="18"/>
      <c r="F34" s="18"/>
      <c r="G34" s="1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>
        <f>COUNTA(January!$C35:$AG35)</f>
        <v>0</v>
      </c>
      <c r="AF34" s="18" t="e">
        <f>AE34-(COUNTIF(#REF!,"DO"))-(COUNTIF(#REF!,"AL"))-(COUNTIF(#REF!,"SL"))-(COUNTIF(#REF!,"AB"))</f>
        <v>#REF!</v>
      </c>
      <c r="AG34" s="18"/>
      <c r="AH34" s="18">
        <f>COUNTA(January!$C40:$AG40)</f>
        <v>0</v>
      </c>
      <c r="AI34" s="18" t="e">
        <f>AH34-(COUNTIF(#REF!,"DO"))-(COUNTIF(#REF!,"AL"))-(COUNTIF(#REF!,"SL"))-(COUNTIF(#REF!,"AB"))</f>
        <v>#REF!</v>
      </c>
      <c r="AK34" s="27"/>
    </row>
    <row r="35" spans="2:37" ht="30" customHeight="1" thickBot="1" x14ac:dyDescent="0.4">
      <c r="B35" s="1"/>
      <c r="C35" s="18"/>
      <c r="D35" s="18"/>
      <c r="E35" s="18"/>
      <c r="F35" s="18"/>
      <c r="G35" s="1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>
        <f>COUNTA(January!$C36:$AG36)</f>
        <v>0</v>
      </c>
      <c r="AF35" s="18" t="e">
        <f>AE35-(COUNTIF(#REF!,"DO"))-(COUNTIF(#REF!,"AL"))-(COUNTIF(#REF!,"SL"))-(COUNTIF(#REF!,"AB"))</f>
        <v>#REF!</v>
      </c>
      <c r="AG35" s="18"/>
      <c r="AH35" s="18">
        <f>COUNTA(January!$C41:$AG41)</f>
        <v>0</v>
      </c>
      <c r="AI35" s="18" t="e">
        <f>AH35-(COUNTIF(#REF!,"DO"))-(COUNTIF(#REF!,"AL"))-(COUNTIF(#REF!,"SL"))-(COUNTIF(#REF!,"AB"))</f>
        <v>#REF!</v>
      </c>
      <c r="AK35" s="27"/>
    </row>
    <row r="36" spans="2:37" ht="30" customHeight="1" thickBot="1" x14ac:dyDescent="0.4">
      <c r="B36" s="1"/>
      <c r="C36" s="18"/>
      <c r="D36" s="18"/>
      <c r="E36" s="18"/>
      <c r="F36" s="18"/>
      <c r="G36" s="1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>
        <f>COUNTA(January!$C37:$AG37)</f>
        <v>0</v>
      </c>
      <c r="AF36" s="18" t="e">
        <f>AE36-(COUNTIF(#REF!,"DO"))-(COUNTIF(#REF!,"AL"))-(COUNTIF(#REF!,"SL"))-(COUNTIF(#REF!,"AB"))</f>
        <v>#REF!</v>
      </c>
      <c r="AG36" s="18"/>
      <c r="AH36" s="18">
        <f>COUNTA(January!$C42:$AG42)</f>
        <v>31</v>
      </c>
      <c r="AI36" s="18" t="e">
        <f>AH36-(COUNTIF(#REF!,"DO"))-(COUNTIF(#REF!,"AL"))-(COUNTIF(#REF!,"SL"))-(COUNTIF(#REF!,"AB"))</f>
        <v>#REF!</v>
      </c>
      <c r="AK36" s="27"/>
    </row>
    <row r="37" spans="2:37" ht="30" customHeight="1" thickBot="1" x14ac:dyDescent="0.4">
      <c r="B37" s="1"/>
      <c r="C37" s="18"/>
      <c r="D37" s="18"/>
      <c r="E37" s="18"/>
      <c r="F37" s="18"/>
      <c r="G37" s="17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>
        <f>COUNTA(January!$C38:$AG38)</f>
        <v>0</v>
      </c>
      <c r="AF37" s="18" t="e">
        <f>AE37-(COUNTIF(#REF!,"DO"))-(COUNTIF(#REF!,"AL"))-(COUNTIF(#REF!,"SL"))-(COUNTIF(#REF!,"AB"))</f>
        <v>#REF!</v>
      </c>
      <c r="AG37" s="18"/>
      <c r="AH37" s="18">
        <f>COUNTA(January!$C43:$AG43)</f>
        <v>31</v>
      </c>
      <c r="AI37" s="18" t="e">
        <f>AH37-(COUNTIF(#REF!,"DO"))-(COUNTIF(#REF!,"AL"))-(COUNTIF(#REF!,"SL"))-(COUNTIF(#REF!,"AB"))</f>
        <v>#REF!</v>
      </c>
      <c r="AK37" s="27"/>
    </row>
    <row r="38" spans="2:37" ht="30" customHeight="1" thickBot="1" x14ac:dyDescent="0.4">
      <c r="B38" s="1"/>
      <c r="C38" s="18"/>
      <c r="D38" s="18"/>
      <c r="E38" s="18"/>
      <c r="F38" s="18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>
        <f>COUNTA(January!$C39:$AG39)</f>
        <v>0</v>
      </c>
      <c r="AF38" s="18" t="e">
        <f>AE38-(COUNTIF(#REF!,"DO"))-(COUNTIF(#REF!,"AL"))-(COUNTIF(#REF!,"SL"))-(COUNTIF(#REF!,"AB"))</f>
        <v>#REF!</v>
      </c>
      <c r="AG38" s="18"/>
      <c r="AH38" s="18">
        <f>COUNTA(January!$C44:$AG44)</f>
        <v>0</v>
      </c>
      <c r="AI38" s="18" t="e">
        <f>AH38-(COUNTIF(#REF!,"DO"))-(COUNTIF(#REF!,"AL"))-(COUNTIF(#REF!,"SL"))-(COUNTIF(#REF!,"AB"))</f>
        <v>#REF!</v>
      </c>
      <c r="AK38" s="27"/>
    </row>
    <row r="39" spans="2:37" ht="30" customHeight="1" thickBot="1" x14ac:dyDescent="0.4">
      <c r="B39" s="15"/>
      <c r="C39" s="1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9">
        <f>SUBTOTAL(109,January2[Column2])</f>
        <v>62</v>
      </c>
      <c r="AI39" s="2"/>
      <c r="AK39" s="27"/>
    </row>
    <row r="40" spans="2:37" ht="30" customHeight="1" thickBot="1" x14ac:dyDescent="0.4">
      <c r="C40" s="2" t="s">
        <v>48</v>
      </c>
      <c r="D40" s="2" t="s">
        <v>49</v>
      </c>
      <c r="E40" s="2" t="s">
        <v>50</v>
      </c>
      <c r="F40" s="2" t="s">
        <v>51</v>
      </c>
      <c r="G40" s="2" t="s">
        <v>52</v>
      </c>
      <c r="H40" s="2" t="s">
        <v>53</v>
      </c>
      <c r="I40" s="2" t="s">
        <v>54</v>
      </c>
      <c r="J40" s="2" t="s">
        <v>48</v>
      </c>
      <c r="K40" s="2" t="s">
        <v>49</v>
      </c>
      <c r="L40" s="2" t="s">
        <v>50</v>
      </c>
      <c r="M40" s="2" t="s">
        <v>51</v>
      </c>
      <c r="N40" s="2" t="s">
        <v>52</v>
      </c>
      <c r="O40" s="2" t="s">
        <v>53</v>
      </c>
      <c r="P40" s="2" t="s">
        <v>54</v>
      </c>
      <c r="Q40" s="2" t="s">
        <v>48</v>
      </c>
      <c r="R40" s="2" t="s">
        <v>49</v>
      </c>
      <c r="S40" s="2" t="s">
        <v>50</v>
      </c>
      <c r="T40" s="2" t="s">
        <v>51</v>
      </c>
      <c r="U40" s="2" t="s">
        <v>52</v>
      </c>
      <c r="V40" s="2" t="s">
        <v>53</v>
      </c>
      <c r="W40" s="2" t="s">
        <v>54</v>
      </c>
      <c r="X40" s="2" t="s">
        <v>48</v>
      </c>
      <c r="Y40" s="2" t="s">
        <v>49</v>
      </c>
      <c r="Z40" s="2" t="s">
        <v>50</v>
      </c>
      <c r="AA40" s="2" t="s">
        <v>51</v>
      </c>
      <c r="AB40" s="2" t="s">
        <v>52</v>
      </c>
      <c r="AC40" s="2" t="s">
        <v>53</v>
      </c>
      <c r="AD40" s="2" t="s">
        <v>54</v>
      </c>
      <c r="AE40" s="2" t="s">
        <v>48</v>
      </c>
      <c r="AF40" s="2" t="s">
        <v>49</v>
      </c>
      <c r="AG40" s="2" t="s">
        <v>50</v>
      </c>
      <c r="AK40" s="27"/>
    </row>
    <row r="41" spans="2:37" ht="30" customHeight="1" thickBot="1" x14ac:dyDescent="0.4">
      <c r="C41" s="2" t="s">
        <v>9</v>
      </c>
      <c r="D41" s="2" t="s">
        <v>10</v>
      </c>
      <c r="E41" s="2" t="s">
        <v>11</v>
      </c>
      <c r="F41" s="2" t="s">
        <v>12</v>
      </c>
      <c r="G41" s="2" t="s">
        <v>13</v>
      </c>
      <c r="H41" s="2" t="s">
        <v>14</v>
      </c>
      <c r="I41" s="2" t="s">
        <v>15</v>
      </c>
      <c r="J41" s="2" t="s">
        <v>16</v>
      </c>
      <c r="K41" s="2" t="s">
        <v>17</v>
      </c>
      <c r="L41" s="2" t="s">
        <v>18</v>
      </c>
      <c r="M41" s="2" t="s">
        <v>19</v>
      </c>
      <c r="N41" s="2" t="s">
        <v>20</v>
      </c>
      <c r="O41" s="2" t="s">
        <v>21</v>
      </c>
      <c r="P41" s="2" t="s">
        <v>22</v>
      </c>
      <c r="Q41" s="2" t="s">
        <v>23</v>
      </c>
      <c r="R41" s="2" t="s">
        <v>24</v>
      </c>
      <c r="S41" s="2" t="s">
        <v>25</v>
      </c>
      <c r="T41" s="2" t="s">
        <v>26</v>
      </c>
      <c r="U41" s="2" t="s">
        <v>27</v>
      </c>
      <c r="V41" s="2" t="s">
        <v>28</v>
      </c>
      <c r="W41" s="2" t="s">
        <v>29</v>
      </c>
      <c r="X41" s="2" t="s">
        <v>30</v>
      </c>
      <c r="Y41" s="2" t="s">
        <v>31</v>
      </c>
      <c r="Z41" s="2" t="s">
        <v>32</v>
      </c>
      <c r="AA41" s="2" t="s">
        <v>33</v>
      </c>
      <c r="AB41" s="2" t="s">
        <v>34</v>
      </c>
      <c r="AC41" s="2" t="s">
        <v>35</v>
      </c>
      <c r="AD41" s="2" t="s">
        <v>36</v>
      </c>
      <c r="AE41" s="2" t="s">
        <v>37</v>
      </c>
      <c r="AF41" s="2" t="s">
        <v>38</v>
      </c>
      <c r="AG41" s="2" t="s">
        <v>39</v>
      </c>
      <c r="AK41" s="27"/>
    </row>
  </sheetData>
  <dataConsolidate/>
  <mergeCells count="10">
    <mergeCell ref="AI2:AK2"/>
    <mergeCell ref="C4:AG4"/>
    <mergeCell ref="D2:F2"/>
    <mergeCell ref="H2:J2"/>
    <mergeCell ref="L2:M2"/>
    <mergeCell ref="O2:Q2"/>
    <mergeCell ref="S2:U2"/>
    <mergeCell ref="W2:Y2"/>
    <mergeCell ref="AA2:AC2"/>
    <mergeCell ref="AE2:AG2"/>
  </mergeCells>
  <phoneticPr fontId="9" type="noConversion"/>
  <conditionalFormatting sqref="C7:AD31 AG7:AI31">
    <cfRule type="endsWith" dxfId="431" priority="10" stopIfTrue="1" operator="endsWith" text="AB">
      <formula>RIGHT(C7,LEN("AB"))="AB"</formula>
    </cfRule>
    <cfRule type="beginsWith" dxfId="430" priority="11" stopIfTrue="1" operator="beginsWith" text="SL">
      <formula>LEFT(C7,LEN("SL"))="SL"</formula>
    </cfRule>
    <cfRule type="beginsWith" dxfId="429" priority="12" stopIfTrue="1" operator="beginsWith" text="AL">
      <formula>LEFT(C7,LEN("AL"))="AL"</formula>
    </cfRule>
    <cfRule type="endsWith" dxfId="428" priority="13" stopIfTrue="1" operator="endsWith" text="OF">
      <formula>RIGHT(C7,LEN("OF"))="OF"</formula>
    </cfRule>
    <cfRule type="endsWith" dxfId="427" priority="14" stopIfTrue="1" operator="endsWith" text="FL">
      <formula>RIGHT(C7,LEN("FL"))="FL"</formula>
    </cfRule>
    <cfRule type="endsWith" dxfId="426" priority="15" stopIfTrue="1" operator="endsWith" text="TBH">
      <formula>RIGHT(C7,LEN("TBH"))="TBH"</formula>
    </cfRule>
    <cfRule type="beginsWith" dxfId="425" priority="16" stopIfTrue="1" operator="beginsWith" text="DR">
      <formula>LEFT(C7,LEN("DR"))="DR"</formula>
    </cfRule>
    <cfRule type="beginsWith" dxfId="424" priority="17" stopIfTrue="1" operator="beginsWith" text="SS">
      <formula>LEFT(C7,LEN("SS"))="SS"</formula>
    </cfRule>
    <cfRule type="beginsWith" dxfId="423" priority="18" stopIfTrue="1" operator="beginsWith" text="DO">
      <formula>LEFT(C7,LEN("DO"))="DO"</formula>
    </cfRule>
  </conditionalFormatting>
  <dataValidations xWindow="232" yWindow="365" count="3">
    <dataValidation allowBlank="1" showErrorMessage="1" sqref="AH4 A1 C40:AG41 AK34:AK41 AH2:AI2 C1:AG1 B1:B7 Z2:AA2 C2:W2 AD2:AE2 AG3:AG4 C3:AF7 AM7:AM31 AI7:AI31 C8:AD23" xr:uid="{F52302E0-EDF5-4018-8B10-298DD1ED2464}"/>
    <dataValidation allowBlank="1" showInputMessage="1" showErrorMessage="1" prompt="Enter year in the cell below" sqref="AH3" xr:uid="{3019D3C7-7431-4A97-91C3-989C79A1FFD1}"/>
    <dataValidation allowBlank="1" showInputMessage="1" showErrorMessage="1" prompt="Automatically calculates total number of days an employee was absent this month" sqref="AE6:AE7" xr:uid="{094CB7EB-2336-45AA-AD16-91570E64148F}"/>
  </dataValidations>
  <printOptions horizontalCentered="1"/>
  <pageMargins left="0.25" right="0.25" top="0.75" bottom="0.75" header="0.3" footer="0.3"/>
  <pageSetup paperSize="9" scale="75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 xr:uid="{0AD17ABA-24D6-43A5-8AAB-F915A26A40CD}">
          <x14:formula1>
            <xm:f>'Employee Names'!$B$4:$B$37</xm:f>
          </x14:formula1>
          <xm:sqref>B7:B38 AH7:AH31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499984740745262"/>
    <pageSetUpPr fitToPage="1"/>
  </sheetPr>
  <dimension ref="A1:AM34"/>
  <sheetViews>
    <sheetView showGridLines="0" zoomScale="75" zoomScaleNormal="100" workbookViewId="0">
      <selection activeCell="H39" sqref="H39"/>
    </sheetView>
  </sheetViews>
  <sheetFormatPr defaultColWidth="8.81640625" defaultRowHeight="30" customHeight="1" x14ac:dyDescent="0.35"/>
  <cols>
    <col min="1" max="1" width="2.6328125" customWidth="1"/>
    <col min="2" max="2" width="25.6328125" customWidth="1"/>
    <col min="3" max="11" width="6.36328125" bestFit="1" customWidth="1"/>
    <col min="12" max="33" width="7.36328125" bestFit="1" customWidth="1"/>
    <col min="34" max="34" width="13.453125" customWidth="1"/>
    <col min="35" max="35" width="9.1796875" bestFit="1" customWidth="1"/>
    <col min="37" max="37" width="21.81640625" customWidth="1"/>
    <col min="38" max="38" width="9.81640625" bestFit="1" customWidth="1"/>
  </cols>
  <sheetData>
    <row r="1" spans="1:39" ht="50" customHeight="1" x14ac:dyDescent="0.35">
      <c r="A1" s="12"/>
      <c r="B1" s="10" t="s">
        <v>0</v>
      </c>
    </row>
    <row r="2" spans="1:39" ht="28" customHeight="1" x14ac:dyDescent="0.35">
      <c r="B2" s="13" t="s">
        <v>1</v>
      </c>
      <c r="C2" s="3" t="s">
        <v>116</v>
      </c>
      <c r="D2" s="67" t="s">
        <v>117</v>
      </c>
      <c r="E2" s="67"/>
      <c r="F2" s="67"/>
      <c r="G2" s="29" t="s">
        <v>74</v>
      </c>
      <c r="H2" s="68" t="s">
        <v>107</v>
      </c>
      <c r="I2" s="68"/>
      <c r="J2" s="68"/>
      <c r="K2" s="4" t="s">
        <v>114</v>
      </c>
      <c r="L2" s="68" t="s">
        <v>108</v>
      </c>
      <c r="M2" s="68"/>
      <c r="N2" s="5" t="s">
        <v>61</v>
      </c>
      <c r="O2" s="67" t="s">
        <v>106</v>
      </c>
      <c r="P2" s="67"/>
      <c r="Q2" s="67"/>
      <c r="R2" s="6" t="s">
        <v>2</v>
      </c>
      <c r="S2" s="68" t="s">
        <v>109</v>
      </c>
      <c r="T2" s="68"/>
      <c r="U2" s="68"/>
      <c r="V2" s="33" t="s">
        <v>115</v>
      </c>
      <c r="W2" s="65" t="s">
        <v>110</v>
      </c>
      <c r="X2" s="65"/>
      <c r="Y2" s="65"/>
      <c r="Z2" s="34" t="s">
        <v>118</v>
      </c>
      <c r="AA2" s="65" t="s">
        <v>119</v>
      </c>
      <c r="AB2" s="65"/>
      <c r="AC2" s="65"/>
      <c r="AD2" s="42" t="s">
        <v>120</v>
      </c>
      <c r="AE2" s="65" t="s">
        <v>121</v>
      </c>
      <c r="AF2" s="65"/>
      <c r="AG2" s="65"/>
      <c r="AH2" s="43" t="s">
        <v>122</v>
      </c>
      <c r="AI2" s="65" t="s">
        <v>123</v>
      </c>
      <c r="AJ2" s="65"/>
      <c r="AK2" s="65"/>
    </row>
    <row r="3" spans="1:39" ht="15" customHeight="1" x14ac:dyDescent="0.35">
      <c r="AH3" s="14" t="s">
        <v>3</v>
      </c>
    </row>
    <row r="4" spans="1:39" ht="30" customHeight="1" x14ac:dyDescent="0.35">
      <c r="B4" s="8" t="s">
        <v>57</v>
      </c>
      <c r="C4" s="66" t="s">
        <v>5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8">
        <v>2025</v>
      </c>
    </row>
    <row r="5" spans="1:39" ht="15" customHeight="1" x14ac:dyDescent="0.35">
      <c r="B5" s="8"/>
      <c r="C5" s="2" t="s">
        <v>54</v>
      </c>
      <c r="D5" s="2" t="s">
        <v>48</v>
      </c>
      <c r="E5" s="2" t="s">
        <v>49</v>
      </c>
      <c r="F5" s="2" t="s">
        <v>50</v>
      </c>
      <c r="G5" s="2" t="s">
        <v>51</v>
      </c>
      <c r="H5" s="2" t="s">
        <v>52</v>
      </c>
      <c r="I5" s="2" t="s">
        <v>53</v>
      </c>
      <c r="J5" s="2" t="s">
        <v>54</v>
      </c>
      <c r="K5" s="2" t="s">
        <v>48</v>
      </c>
      <c r="L5" s="2" t="s">
        <v>49</v>
      </c>
      <c r="M5" s="2" t="s">
        <v>50</v>
      </c>
      <c r="N5" s="2" t="s">
        <v>51</v>
      </c>
      <c r="O5" s="2" t="s">
        <v>52</v>
      </c>
      <c r="P5" s="2" t="s">
        <v>53</v>
      </c>
      <c r="Q5" s="2" t="s">
        <v>54</v>
      </c>
      <c r="R5" s="2" t="s">
        <v>48</v>
      </c>
      <c r="S5" s="2" t="s">
        <v>49</v>
      </c>
      <c r="T5" s="2" t="s">
        <v>50</v>
      </c>
      <c r="U5" s="2" t="s">
        <v>51</v>
      </c>
      <c r="V5" s="2" t="s">
        <v>52</v>
      </c>
      <c r="W5" s="2" t="s">
        <v>53</v>
      </c>
      <c r="X5" s="2" t="s">
        <v>54</v>
      </c>
      <c r="Y5" s="2" t="s">
        <v>48</v>
      </c>
      <c r="Z5" s="2" t="s">
        <v>49</v>
      </c>
      <c r="AA5" s="2" t="s">
        <v>50</v>
      </c>
      <c r="AB5" s="2" t="s">
        <v>51</v>
      </c>
      <c r="AC5" s="2" t="s">
        <v>52</v>
      </c>
      <c r="AD5" s="2" t="s">
        <v>53</v>
      </c>
      <c r="AE5" s="2" t="s">
        <v>54</v>
      </c>
      <c r="AF5" s="2" t="s">
        <v>48</v>
      </c>
      <c r="AG5" s="2" t="s">
        <v>49</v>
      </c>
      <c r="AH5" s="8"/>
      <c r="AK5" t="s">
        <v>6</v>
      </c>
      <c r="AL5" t="s">
        <v>7</v>
      </c>
    </row>
    <row r="6" spans="1:39" ht="15" customHeight="1" x14ac:dyDescent="0.35">
      <c r="B6" s="28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21</v>
      </c>
      <c r="P6" s="2" t="s">
        <v>22</v>
      </c>
      <c r="Q6" s="2" t="s">
        <v>23</v>
      </c>
      <c r="R6" s="2" t="s">
        <v>24</v>
      </c>
      <c r="S6" s="2" t="s">
        <v>25</v>
      </c>
      <c r="T6" s="2" t="s">
        <v>26</v>
      </c>
      <c r="U6" s="2" t="s">
        <v>27</v>
      </c>
      <c r="V6" s="2" t="s">
        <v>28</v>
      </c>
      <c r="W6" s="2" t="s">
        <v>29</v>
      </c>
      <c r="X6" s="2" t="s">
        <v>30</v>
      </c>
      <c r="Y6" s="2" t="s">
        <v>31</v>
      </c>
      <c r="Z6" s="2" t="s">
        <v>32</v>
      </c>
      <c r="AA6" s="2" t="s">
        <v>33</v>
      </c>
      <c r="AB6" s="2" t="s">
        <v>34</v>
      </c>
      <c r="AC6" s="2" t="s">
        <v>35</v>
      </c>
      <c r="AD6" s="2" t="s">
        <v>36</v>
      </c>
      <c r="AE6" s="2" t="s">
        <v>37</v>
      </c>
      <c r="AF6" s="2" t="s">
        <v>38</v>
      </c>
      <c r="AG6" s="2" t="s">
        <v>39</v>
      </c>
      <c r="AH6" s="11" t="s">
        <v>40</v>
      </c>
      <c r="AI6" s="12" t="s">
        <v>41</v>
      </c>
    </row>
    <row r="7" spans="1:39" ht="30" customHeight="1" x14ac:dyDescent="0.35">
      <c r="B7" s="41" t="s">
        <v>94</v>
      </c>
      <c r="C7" s="18" t="s">
        <v>61</v>
      </c>
      <c r="D7" s="18" t="s">
        <v>74</v>
      </c>
      <c r="E7" s="18" t="s">
        <v>114</v>
      </c>
      <c r="F7" s="18" t="s">
        <v>116</v>
      </c>
      <c r="G7" s="18" t="s">
        <v>116</v>
      </c>
      <c r="H7" s="18" t="s">
        <v>61</v>
      </c>
      <c r="I7" s="18" t="s">
        <v>61</v>
      </c>
      <c r="J7" s="18" t="s">
        <v>61</v>
      </c>
      <c r="K7" s="18" t="s">
        <v>74</v>
      </c>
      <c r="L7" s="18" t="s">
        <v>114</v>
      </c>
      <c r="M7" s="18" t="s">
        <v>116</v>
      </c>
      <c r="N7" s="18" t="s">
        <v>116</v>
      </c>
      <c r="O7" s="18" t="s">
        <v>61</v>
      </c>
      <c r="P7" s="18" t="s">
        <v>61</v>
      </c>
      <c r="Q7" s="18" t="s">
        <v>61</v>
      </c>
      <c r="R7" s="18" t="s">
        <v>74</v>
      </c>
      <c r="S7" s="18" t="s">
        <v>114</v>
      </c>
      <c r="T7" s="18" t="s">
        <v>116</v>
      </c>
      <c r="U7" s="18" t="s">
        <v>116</v>
      </c>
      <c r="V7" s="18" t="s">
        <v>61</v>
      </c>
      <c r="W7" s="18" t="s">
        <v>61</v>
      </c>
      <c r="X7" s="18" t="s">
        <v>61</v>
      </c>
      <c r="Y7" s="18" t="s">
        <v>74</v>
      </c>
      <c r="Z7" s="18" t="s">
        <v>114</v>
      </c>
      <c r="AA7" s="18" t="s">
        <v>116</v>
      </c>
      <c r="AB7" s="18" t="s">
        <v>116</v>
      </c>
      <c r="AC7" s="18" t="s">
        <v>61</v>
      </c>
      <c r="AD7" s="18" t="s">
        <v>61</v>
      </c>
      <c r="AE7" s="18" t="s">
        <v>61</v>
      </c>
      <c r="AF7" s="18" t="s">
        <v>74</v>
      </c>
      <c r="AG7" s="18" t="s">
        <v>114</v>
      </c>
      <c r="AH7" s="7">
        <f>COUNTA(January!$C22:$AG22)</f>
        <v>31</v>
      </c>
      <c r="AI7" s="18">
        <f>AH7-(COUNTIF(C7:AG7,"DO"))-(COUNTIF(C7:AG7,"AL"))-(COUNTIF(C7:AG7,"SL"))-(COUNTIF(C7:AG7,"AB"))</f>
        <v>23</v>
      </c>
      <c r="AK7" s="41" t="s">
        <v>94</v>
      </c>
      <c r="AL7" s="20" t="s">
        <v>130</v>
      </c>
      <c r="AM7" s="20"/>
    </row>
    <row r="8" spans="1:39" ht="30" customHeight="1" x14ac:dyDescent="0.35">
      <c r="B8" s="41" t="s">
        <v>75</v>
      </c>
      <c r="C8" s="18" t="s">
        <v>61</v>
      </c>
      <c r="D8" s="18" t="s">
        <v>116</v>
      </c>
      <c r="E8" s="18" t="s">
        <v>116</v>
      </c>
      <c r="F8" s="18" t="s">
        <v>61</v>
      </c>
      <c r="G8" s="18" t="s">
        <v>61</v>
      </c>
      <c r="H8" s="18" t="s">
        <v>61</v>
      </c>
      <c r="I8" s="18" t="s">
        <v>61</v>
      </c>
      <c r="J8" s="18" t="s">
        <v>61</v>
      </c>
      <c r="K8" s="18" t="s">
        <v>116</v>
      </c>
      <c r="L8" s="18" t="s">
        <v>116</v>
      </c>
      <c r="M8" s="18" t="s">
        <v>61</v>
      </c>
      <c r="N8" s="18" t="s">
        <v>61</v>
      </c>
      <c r="O8" s="18" t="s">
        <v>61</v>
      </c>
      <c r="P8" s="18" t="s">
        <v>61</v>
      </c>
      <c r="Q8" s="18" t="s">
        <v>61</v>
      </c>
      <c r="R8" s="18" t="s">
        <v>116</v>
      </c>
      <c r="S8" s="18" t="s">
        <v>116</v>
      </c>
      <c r="T8" s="18" t="s">
        <v>61</v>
      </c>
      <c r="U8" s="18" t="s">
        <v>61</v>
      </c>
      <c r="V8" s="18" t="s">
        <v>61</v>
      </c>
      <c r="W8" s="18" t="s">
        <v>61</v>
      </c>
      <c r="X8" s="18" t="s">
        <v>61</v>
      </c>
      <c r="Y8" s="18" t="s">
        <v>116</v>
      </c>
      <c r="Z8" s="18" t="s">
        <v>116</v>
      </c>
      <c r="AA8" s="18" t="s">
        <v>61</v>
      </c>
      <c r="AB8" s="18" t="s">
        <v>61</v>
      </c>
      <c r="AC8" s="18" t="s">
        <v>61</v>
      </c>
      <c r="AD8" s="18" t="s">
        <v>61</v>
      </c>
      <c r="AE8" s="18" t="s">
        <v>61</v>
      </c>
      <c r="AF8" s="18" t="s">
        <v>116</v>
      </c>
      <c r="AG8" s="18" t="s">
        <v>116</v>
      </c>
      <c r="AH8" s="7">
        <f>COUNTA(January!$C7:$AG7)</f>
        <v>31</v>
      </c>
      <c r="AI8" s="18">
        <f t="shared" ref="AI8:AI31" si="0">AH8-(COUNTIF(C8:AG8,"DO"))-(COUNTIF(C8:AG8,"AL"))-(COUNTIF(C8:AG8,"SL"))-(COUNTIF(C8:AG8,"AB"))</f>
        <v>21</v>
      </c>
      <c r="AK8" s="41" t="s">
        <v>75</v>
      </c>
      <c r="AL8" s="20" t="s">
        <v>125</v>
      </c>
      <c r="AM8" s="20"/>
    </row>
    <row r="9" spans="1:39" ht="30" customHeight="1" x14ac:dyDescent="0.35">
      <c r="B9" s="41" t="s">
        <v>77</v>
      </c>
      <c r="C9" s="18" t="s">
        <v>61</v>
      </c>
      <c r="D9" s="18" t="s">
        <v>116</v>
      </c>
      <c r="E9" s="18" t="s">
        <v>116</v>
      </c>
      <c r="F9" s="18" t="s">
        <v>61</v>
      </c>
      <c r="G9" s="18" t="s">
        <v>61</v>
      </c>
      <c r="H9" s="18" t="s">
        <v>61</v>
      </c>
      <c r="I9" s="18" t="s">
        <v>61</v>
      </c>
      <c r="J9" s="18" t="s">
        <v>61</v>
      </c>
      <c r="K9" s="18" t="s">
        <v>116</v>
      </c>
      <c r="L9" s="18" t="s">
        <v>116</v>
      </c>
      <c r="M9" s="18" t="s">
        <v>61</v>
      </c>
      <c r="N9" s="18" t="s">
        <v>61</v>
      </c>
      <c r="O9" s="18" t="s">
        <v>61</v>
      </c>
      <c r="P9" s="18" t="s">
        <v>61</v>
      </c>
      <c r="Q9" s="18" t="s">
        <v>61</v>
      </c>
      <c r="R9" s="18" t="s">
        <v>116</v>
      </c>
      <c r="S9" s="18" t="s">
        <v>116</v>
      </c>
      <c r="T9" s="18" t="s">
        <v>61</v>
      </c>
      <c r="U9" s="18" t="s">
        <v>61</v>
      </c>
      <c r="V9" s="18" t="s">
        <v>61</v>
      </c>
      <c r="W9" s="18" t="s">
        <v>61</v>
      </c>
      <c r="X9" s="18" t="s">
        <v>61</v>
      </c>
      <c r="Y9" s="18" t="s">
        <v>116</v>
      </c>
      <c r="Z9" s="18" t="s">
        <v>116</v>
      </c>
      <c r="AA9" s="18" t="s">
        <v>61</v>
      </c>
      <c r="AB9" s="18" t="s">
        <v>61</v>
      </c>
      <c r="AC9" s="18" t="s">
        <v>61</v>
      </c>
      <c r="AD9" s="18" t="s">
        <v>61</v>
      </c>
      <c r="AE9" s="18" t="s">
        <v>61</v>
      </c>
      <c r="AF9" s="18" t="s">
        <v>116</v>
      </c>
      <c r="AG9" s="18" t="s">
        <v>116</v>
      </c>
      <c r="AH9" s="7">
        <f>COUNTA(January!$C8:$AG8)</f>
        <v>31</v>
      </c>
      <c r="AI9" s="18">
        <f t="shared" ref="AI9" si="1">AH9-(COUNTIF(C9:AG9,"DO"))-(COUNTIF(C9:AG9,"AL"))-(COUNTIF(C9:AG9,"SL"))-(COUNTIF(C9:AG9,"AB"))</f>
        <v>21</v>
      </c>
      <c r="AK9" s="41" t="s">
        <v>77</v>
      </c>
      <c r="AL9" s="20" t="s">
        <v>125</v>
      </c>
      <c r="AM9" s="20"/>
    </row>
    <row r="10" spans="1:39" ht="30" customHeight="1" x14ac:dyDescent="0.35">
      <c r="B10" s="41" t="s">
        <v>78</v>
      </c>
      <c r="C10" s="18" t="s">
        <v>61</v>
      </c>
      <c r="D10" s="18" t="s">
        <v>61</v>
      </c>
      <c r="E10" s="18" t="s">
        <v>61</v>
      </c>
      <c r="F10" s="18" t="s">
        <v>116</v>
      </c>
      <c r="G10" s="18" t="s">
        <v>116</v>
      </c>
      <c r="H10" s="18" t="s">
        <v>61</v>
      </c>
      <c r="I10" s="18" t="s">
        <v>61</v>
      </c>
      <c r="J10" s="18" t="s">
        <v>61</v>
      </c>
      <c r="K10" s="18" t="s">
        <v>61</v>
      </c>
      <c r="L10" s="18" t="s">
        <v>61</v>
      </c>
      <c r="M10" s="18" t="s">
        <v>116</v>
      </c>
      <c r="N10" s="18" t="s">
        <v>116</v>
      </c>
      <c r="O10" s="18" t="s">
        <v>61</v>
      </c>
      <c r="P10" s="18" t="s">
        <v>61</v>
      </c>
      <c r="Q10" s="18" t="s">
        <v>61</v>
      </c>
      <c r="R10" s="18" t="s">
        <v>61</v>
      </c>
      <c r="S10" s="18" t="s">
        <v>61</v>
      </c>
      <c r="T10" s="18" t="s">
        <v>116</v>
      </c>
      <c r="U10" s="18" t="s">
        <v>116</v>
      </c>
      <c r="V10" s="18" t="s">
        <v>61</v>
      </c>
      <c r="W10" s="18" t="s">
        <v>61</v>
      </c>
      <c r="X10" s="18" t="s">
        <v>61</v>
      </c>
      <c r="Y10" s="18" t="s">
        <v>61</v>
      </c>
      <c r="Z10" s="18" t="s">
        <v>61</v>
      </c>
      <c r="AA10" s="18" t="s">
        <v>116</v>
      </c>
      <c r="AB10" s="18" t="s">
        <v>116</v>
      </c>
      <c r="AC10" s="18" t="s">
        <v>61</v>
      </c>
      <c r="AD10" s="18" t="s">
        <v>61</v>
      </c>
      <c r="AE10" s="18" t="s">
        <v>61</v>
      </c>
      <c r="AF10" s="18" t="s">
        <v>61</v>
      </c>
      <c r="AG10" s="18" t="s">
        <v>61</v>
      </c>
      <c r="AH10" s="7">
        <f>COUNTA(January!$C9:$AG9)</f>
        <v>31</v>
      </c>
      <c r="AI10" s="18">
        <f t="shared" si="0"/>
        <v>23</v>
      </c>
      <c r="AK10" s="41" t="s">
        <v>78</v>
      </c>
      <c r="AL10" s="20" t="s">
        <v>126</v>
      </c>
      <c r="AM10" s="20"/>
    </row>
    <row r="11" spans="1:39" ht="30" customHeight="1" x14ac:dyDescent="0.35">
      <c r="B11" s="41" t="s">
        <v>92</v>
      </c>
      <c r="C11" s="18" t="s">
        <v>61</v>
      </c>
      <c r="D11" s="18" t="s">
        <v>116</v>
      </c>
      <c r="E11" s="18" t="s">
        <v>116</v>
      </c>
      <c r="F11" s="18" t="s">
        <v>74</v>
      </c>
      <c r="G11" s="18" t="s">
        <v>114</v>
      </c>
      <c r="H11" s="18" t="s">
        <v>61</v>
      </c>
      <c r="I11" s="18" t="s">
        <v>61</v>
      </c>
      <c r="J11" s="18" t="s">
        <v>61</v>
      </c>
      <c r="K11" s="18" t="s">
        <v>116</v>
      </c>
      <c r="L11" s="18" t="s">
        <v>116</v>
      </c>
      <c r="M11" s="18" t="s">
        <v>74</v>
      </c>
      <c r="N11" s="18" t="s">
        <v>114</v>
      </c>
      <c r="O11" s="18" t="s">
        <v>61</v>
      </c>
      <c r="P11" s="18" t="s">
        <v>61</v>
      </c>
      <c r="Q11" s="18" t="s">
        <v>61</v>
      </c>
      <c r="R11" s="18" t="s">
        <v>116</v>
      </c>
      <c r="S11" s="18" t="s">
        <v>116</v>
      </c>
      <c r="T11" s="18" t="s">
        <v>74</v>
      </c>
      <c r="U11" s="18" t="s">
        <v>114</v>
      </c>
      <c r="V11" s="18" t="s">
        <v>61</v>
      </c>
      <c r="W11" s="18" t="s">
        <v>61</v>
      </c>
      <c r="X11" s="18" t="s">
        <v>61</v>
      </c>
      <c r="Y11" s="18" t="s">
        <v>116</v>
      </c>
      <c r="Z11" s="18" t="s">
        <v>116</v>
      </c>
      <c r="AA11" s="18" t="s">
        <v>74</v>
      </c>
      <c r="AB11" s="18" t="s">
        <v>114</v>
      </c>
      <c r="AC11" s="18" t="s">
        <v>61</v>
      </c>
      <c r="AD11" s="18" t="s">
        <v>61</v>
      </c>
      <c r="AE11" s="18" t="s">
        <v>61</v>
      </c>
      <c r="AF11" s="18" t="s">
        <v>116</v>
      </c>
      <c r="AG11" s="18" t="s">
        <v>116</v>
      </c>
      <c r="AH11" s="7">
        <f>COUNTA(January!$C10:$AG10)</f>
        <v>31</v>
      </c>
      <c r="AI11" s="18">
        <f t="shared" si="0"/>
        <v>21</v>
      </c>
      <c r="AK11" s="41" t="s">
        <v>92</v>
      </c>
      <c r="AL11" s="20" t="s">
        <v>129</v>
      </c>
      <c r="AM11" s="20"/>
    </row>
    <row r="12" spans="1:39" ht="30" customHeight="1" x14ac:dyDescent="0.35">
      <c r="B12" s="41" t="s">
        <v>93</v>
      </c>
      <c r="C12" s="18" t="s">
        <v>116</v>
      </c>
      <c r="D12" s="18" t="s">
        <v>74</v>
      </c>
      <c r="E12" s="18" t="s">
        <v>74</v>
      </c>
      <c r="F12" s="18" t="s">
        <v>114</v>
      </c>
      <c r="G12" s="18" t="s">
        <v>74</v>
      </c>
      <c r="H12" s="18" t="s">
        <v>2</v>
      </c>
      <c r="I12" s="18" t="s">
        <v>116</v>
      </c>
      <c r="J12" s="18" t="s">
        <v>116</v>
      </c>
      <c r="K12" s="18" t="s">
        <v>74</v>
      </c>
      <c r="L12" s="18" t="s">
        <v>74</v>
      </c>
      <c r="M12" s="18" t="s">
        <v>114</v>
      </c>
      <c r="N12" s="18" t="s">
        <v>74</v>
      </c>
      <c r="O12" s="18" t="s">
        <v>2</v>
      </c>
      <c r="P12" s="18" t="s">
        <v>116</v>
      </c>
      <c r="Q12" s="18" t="s">
        <v>116</v>
      </c>
      <c r="R12" s="18" t="s">
        <v>74</v>
      </c>
      <c r="S12" s="18" t="s">
        <v>74</v>
      </c>
      <c r="T12" s="18" t="s">
        <v>114</v>
      </c>
      <c r="U12" s="18" t="s">
        <v>74</v>
      </c>
      <c r="V12" s="18" t="s">
        <v>2</v>
      </c>
      <c r="W12" s="18" t="s">
        <v>116</v>
      </c>
      <c r="X12" s="18" t="s">
        <v>116</v>
      </c>
      <c r="Y12" s="18" t="s">
        <v>74</v>
      </c>
      <c r="Z12" s="18" t="s">
        <v>74</v>
      </c>
      <c r="AA12" s="18" t="s">
        <v>114</v>
      </c>
      <c r="AB12" s="18" t="s">
        <v>74</v>
      </c>
      <c r="AC12" s="18" t="s">
        <v>2</v>
      </c>
      <c r="AD12" s="18" t="s">
        <v>116</v>
      </c>
      <c r="AE12" s="18" t="s">
        <v>116</v>
      </c>
      <c r="AF12" s="18" t="s">
        <v>74</v>
      </c>
      <c r="AG12" s="18" t="s">
        <v>74</v>
      </c>
      <c r="AH12" s="7">
        <f>COUNTA(January!$C21:$AG21)</f>
        <v>31</v>
      </c>
      <c r="AI12" s="18">
        <f>AH12-(COUNTIF(C12:AG12,"DO"))-(COUNTIF(C12:AG12,"AL"))-(COUNTIF(C12:AG12,"SL"))-(COUNTIF(C12:AG12,"AB"))</f>
        <v>22</v>
      </c>
      <c r="AK12" s="41" t="s">
        <v>93</v>
      </c>
      <c r="AL12" s="20" t="s">
        <v>129</v>
      </c>
      <c r="AM12" s="20"/>
    </row>
    <row r="13" spans="1:39" ht="30" customHeight="1" x14ac:dyDescent="0.35">
      <c r="B13" s="41" t="s">
        <v>79</v>
      </c>
      <c r="C13" s="18" t="s">
        <v>74</v>
      </c>
      <c r="D13" s="18" t="s">
        <v>116</v>
      </c>
      <c r="E13" s="18" t="s">
        <v>116</v>
      </c>
      <c r="F13" s="18" t="s">
        <v>74</v>
      </c>
      <c r="G13" s="18" t="s">
        <v>74</v>
      </c>
      <c r="H13" s="18" t="s">
        <v>74</v>
      </c>
      <c r="I13" s="18" t="s">
        <v>74</v>
      </c>
      <c r="J13" s="18" t="s">
        <v>74</v>
      </c>
      <c r="K13" s="18" t="s">
        <v>116</v>
      </c>
      <c r="L13" s="18" t="s">
        <v>116</v>
      </c>
      <c r="M13" s="18" t="s">
        <v>74</v>
      </c>
      <c r="N13" s="18" t="s">
        <v>74</v>
      </c>
      <c r="O13" s="18" t="s">
        <v>74</v>
      </c>
      <c r="P13" s="18" t="s">
        <v>74</v>
      </c>
      <c r="Q13" s="18" t="s">
        <v>74</v>
      </c>
      <c r="R13" s="18" t="s">
        <v>116</v>
      </c>
      <c r="S13" s="18" t="s">
        <v>116</v>
      </c>
      <c r="T13" s="18" t="s">
        <v>74</v>
      </c>
      <c r="U13" s="18" t="s">
        <v>74</v>
      </c>
      <c r="V13" s="18" t="s">
        <v>74</v>
      </c>
      <c r="W13" s="18" t="s">
        <v>74</v>
      </c>
      <c r="X13" s="18" t="s">
        <v>74</v>
      </c>
      <c r="Y13" s="18" t="s">
        <v>116</v>
      </c>
      <c r="Z13" s="18" t="s">
        <v>116</v>
      </c>
      <c r="AA13" s="18" t="s">
        <v>74</v>
      </c>
      <c r="AB13" s="18" t="s">
        <v>74</v>
      </c>
      <c r="AC13" s="18" t="s">
        <v>74</v>
      </c>
      <c r="AD13" s="18" t="s">
        <v>74</v>
      </c>
      <c r="AE13" s="18" t="s">
        <v>74</v>
      </c>
      <c r="AF13" s="18" t="s">
        <v>116</v>
      </c>
      <c r="AG13" s="18" t="s">
        <v>116</v>
      </c>
      <c r="AH13" s="7">
        <f>COUNTA(January!$C11:$AG11)</f>
        <v>31</v>
      </c>
      <c r="AI13" s="18">
        <f t="shared" si="0"/>
        <v>21</v>
      </c>
      <c r="AK13" s="41" t="s">
        <v>79</v>
      </c>
      <c r="AL13" s="20" t="s">
        <v>125</v>
      </c>
      <c r="AM13" s="20"/>
    </row>
    <row r="14" spans="1:39" ht="30" customHeight="1" x14ac:dyDescent="0.35">
      <c r="B14" s="41" t="s">
        <v>80</v>
      </c>
      <c r="C14" s="18" t="s">
        <v>74</v>
      </c>
      <c r="D14" s="18" t="s">
        <v>116</v>
      </c>
      <c r="E14" s="18" t="s">
        <v>116</v>
      </c>
      <c r="F14" s="18" t="s">
        <v>74</v>
      </c>
      <c r="G14" s="18" t="s">
        <v>74</v>
      </c>
      <c r="H14" s="18" t="s">
        <v>74</v>
      </c>
      <c r="I14" s="18" t="s">
        <v>74</v>
      </c>
      <c r="J14" s="18" t="s">
        <v>74</v>
      </c>
      <c r="K14" s="18" t="s">
        <v>116</v>
      </c>
      <c r="L14" s="18" t="s">
        <v>116</v>
      </c>
      <c r="M14" s="18" t="s">
        <v>74</v>
      </c>
      <c r="N14" s="18" t="s">
        <v>74</v>
      </c>
      <c r="O14" s="18" t="s">
        <v>74</v>
      </c>
      <c r="P14" s="18" t="s">
        <v>74</v>
      </c>
      <c r="Q14" s="18" t="s">
        <v>74</v>
      </c>
      <c r="R14" s="18" t="s">
        <v>116</v>
      </c>
      <c r="S14" s="18" t="s">
        <v>116</v>
      </c>
      <c r="T14" s="18" t="s">
        <v>74</v>
      </c>
      <c r="U14" s="18" t="s">
        <v>74</v>
      </c>
      <c r="V14" s="18" t="s">
        <v>74</v>
      </c>
      <c r="W14" s="18" t="s">
        <v>74</v>
      </c>
      <c r="X14" s="18" t="s">
        <v>74</v>
      </c>
      <c r="Y14" s="18" t="s">
        <v>116</v>
      </c>
      <c r="Z14" s="18" t="s">
        <v>116</v>
      </c>
      <c r="AA14" s="18" t="s">
        <v>74</v>
      </c>
      <c r="AB14" s="18" t="s">
        <v>74</v>
      </c>
      <c r="AC14" s="18" t="s">
        <v>74</v>
      </c>
      <c r="AD14" s="18" t="s">
        <v>74</v>
      </c>
      <c r="AE14" s="18" t="s">
        <v>74</v>
      </c>
      <c r="AF14" s="18" t="s">
        <v>116</v>
      </c>
      <c r="AG14" s="18" t="s">
        <v>116</v>
      </c>
      <c r="AH14" s="7">
        <f>COUNTA(January!$C12:$AG12)</f>
        <v>31</v>
      </c>
      <c r="AI14" s="18">
        <f t="shared" si="0"/>
        <v>21</v>
      </c>
      <c r="AK14" s="41" t="s">
        <v>80</v>
      </c>
      <c r="AL14" s="20" t="s">
        <v>125</v>
      </c>
      <c r="AM14" s="20"/>
    </row>
    <row r="15" spans="1:39" ht="30" customHeight="1" x14ac:dyDescent="0.35">
      <c r="B15" s="41" t="s">
        <v>81</v>
      </c>
      <c r="C15" s="18" t="s">
        <v>74</v>
      </c>
      <c r="D15" s="18" t="s">
        <v>74</v>
      </c>
      <c r="E15" s="18" t="s">
        <v>74</v>
      </c>
      <c r="F15" s="18" t="s">
        <v>116</v>
      </c>
      <c r="G15" s="18" t="s">
        <v>116</v>
      </c>
      <c r="H15" s="18" t="s">
        <v>74</v>
      </c>
      <c r="I15" s="18" t="s">
        <v>74</v>
      </c>
      <c r="J15" s="18" t="s">
        <v>74</v>
      </c>
      <c r="K15" s="18" t="s">
        <v>74</v>
      </c>
      <c r="L15" s="18" t="s">
        <v>74</v>
      </c>
      <c r="M15" s="18" t="s">
        <v>116</v>
      </c>
      <c r="N15" s="18" t="s">
        <v>116</v>
      </c>
      <c r="O15" s="18" t="s">
        <v>74</v>
      </c>
      <c r="P15" s="18" t="s">
        <v>74</v>
      </c>
      <c r="Q15" s="18" t="s">
        <v>74</v>
      </c>
      <c r="R15" s="18" t="s">
        <v>74</v>
      </c>
      <c r="S15" s="18" t="s">
        <v>74</v>
      </c>
      <c r="T15" s="18" t="s">
        <v>116</v>
      </c>
      <c r="U15" s="18" t="s">
        <v>116</v>
      </c>
      <c r="V15" s="18" t="s">
        <v>74</v>
      </c>
      <c r="W15" s="18" t="s">
        <v>74</v>
      </c>
      <c r="X15" s="18" t="s">
        <v>74</v>
      </c>
      <c r="Y15" s="18" t="s">
        <v>74</v>
      </c>
      <c r="Z15" s="18" t="s">
        <v>74</v>
      </c>
      <c r="AA15" s="18" t="s">
        <v>116</v>
      </c>
      <c r="AB15" s="18" t="s">
        <v>116</v>
      </c>
      <c r="AC15" s="18" t="s">
        <v>74</v>
      </c>
      <c r="AD15" s="18" t="s">
        <v>74</v>
      </c>
      <c r="AE15" s="18" t="s">
        <v>74</v>
      </c>
      <c r="AF15" s="18" t="s">
        <v>74</v>
      </c>
      <c r="AG15" s="18" t="s">
        <v>74</v>
      </c>
      <c r="AH15" s="7">
        <f>COUNTA(January!$C13:$AG13)</f>
        <v>31</v>
      </c>
      <c r="AI15" s="18">
        <f t="shared" si="0"/>
        <v>23</v>
      </c>
      <c r="AK15" s="41" t="s">
        <v>81</v>
      </c>
      <c r="AL15" s="20" t="s">
        <v>126</v>
      </c>
      <c r="AM15" s="20"/>
    </row>
    <row r="16" spans="1:39" ht="30" customHeight="1" x14ac:dyDescent="0.35">
      <c r="B16" s="41" t="s">
        <v>76</v>
      </c>
      <c r="C16" s="18" t="s">
        <v>74</v>
      </c>
      <c r="D16" s="18" t="s">
        <v>74</v>
      </c>
      <c r="E16" s="18" t="s">
        <v>74</v>
      </c>
      <c r="F16" s="18" t="s">
        <v>116</v>
      </c>
      <c r="G16" s="18" t="s">
        <v>116</v>
      </c>
      <c r="H16" s="18" t="s">
        <v>74</v>
      </c>
      <c r="I16" s="18" t="s">
        <v>74</v>
      </c>
      <c r="J16" s="18" t="s">
        <v>74</v>
      </c>
      <c r="K16" s="18" t="s">
        <v>74</v>
      </c>
      <c r="L16" s="18" t="s">
        <v>74</v>
      </c>
      <c r="M16" s="18" t="s">
        <v>116</v>
      </c>
      <c r="N16" s="18" t="s">
        <v>116</v>
      </c>
      <c r="O16" s="18" t="s">
        <v>74</v>
      </c>
      <c r="P16" s="18" t="s">
        <v>74</v>
      </c>
      <c r="Q16" s="18" t="s">
        <v>74</v>
      </c>
      <c r="R16" s="18" t="s">
        <v>74</v>
      </c>
      <c r="S16" s="18" t="s">
        <v>74</v>
      </c>
      <c r="T16" s="18" t="s">
        <v>116</v>
      </c>
      <c r="U16" s="18" t="s">
        <v>116</v>
      </c>
      <c r="V16" s="18" t="s">
        <v>74</v>
      </c>
      <c r="W16" s="18" t="s">
        <v>74</v>
      </c>
      <c r="X16" s="18" t="s">
        <v>74</v>
      </c>
      <c r="Y16" s="18" t="s">
        <v>74</v>
      </c>
      <c r="Z16" s="18" t="s">
        <v>74</v>
      </c>
      <c r="AA16" s="18" t="s">
        <v>116</v>
      </c>
      <c r="AB16" s="18" t="s">
        <v>116</v>
      </c>
      <c r="AC16" s="18" t="s">
        <v>74</v>
      </c>
      <c r="AD16" s="18" t="s">
        <v>74</v>
      </c>
      <c r="AE16" s="18" t="s">
        <v>74</v>
      </c>
      <c r="AF16" s="18" t="s">
        <v>74</v>
      </c>
      <c r="AG16" s="18" t="s">
        <v>74</v>
      </c>
      <c r="AH16" s="7">
        <f>COUNTA(January!$C14:$AG14)</f>
        <v>31</v>
      </c>
      <c r="AI16" s="18">
        <f t="shared" ref="AI16" si="2">AH16-(COUNTIF(C16:AG16,"DO"))-(COUNTIF(C16:AG16,"AL"))-(COUNTIF(C16:AG16,"SL"))-(COUNTIF(C16:AG16,"AB"))</f>
        <v>23</v>
      </c>
      <c r="AK16" s="41" t="s">
        <v>76</v>
      </c>
      <c r="AL16" s="20" t="s">
        <v>125</v>
      </c>
      <c r="AM16" s="20"/>
    </row>
    <row r="17" spans="2:39" ht="30" customHeight="1" x14ac:dyDescent="0.35">
      <c r="B17" s="41" t="s">
        <v>102</v>
      </c>
      <c r="C17" s="18" t="s">
        <v>74</v>
      </c>
      <c r="D17" s="18" t="s">
        <v>116</v>
      </c>
      <c r="E17" s="18" t="s">
        <v>116</v>
      </c>
      <c r="F17" s="18" t="s">
        <v>74</v>
      </c>
      <c r="G17" s="18" t="s">
        <v>114</v>
      </c>
      <c r="H17" s="18" t="s">
        <v>74</v>
      </c>
      <c r="I17" s="18" t="s">
        <v>74</v>
      </c>
      <c r="J17" s="18" t="s">
        <v>74</v>
      </c>
      <c r="K17" s="18" t="s">
        <v>116</v>
      </c>
      <c r="L17" s="18" t="s">
        <v>116</v>
      </c>
      <c r="M17" s="18" t="s">
        <v>74</v>
      </c>
      <c r="N17" s="18" t="s">
        <v>114</v>
      </c>
      <c r="O17" s="18" t="s">
        <v>74</v>
      </c>
      <c r="P17" s="18" t="s">
        <v>74</v>
      </c>
      <c r="Q17" s="18" t="s">
        <v>74</v>
      </c>
      <c r="R17" s="18" t="s">
        <v>116</v>
      </c>
      <c r="S17" s="18" t="s">
        <v>116</v>
      </c>
      <c r="T17" s="18" t="s">
        <v>74</v>
      </c>
      <c r="U17" s="18" t="s">
        <v>114</v>
      </c>
      <c r="V17" s="18" t="s">
        <v>74</v>
      </c>
      <c r="W17" s="18" t="s">
        <v>74</v>
      </c>
      <c r="X17" s="18" t="s">
        <v>74</v>
      </c>
      <c r="Y17" s="18" t="s">
        <v>116</v>
      </c>
      <c r="Z17" s="18" t="s">
        <v>116</v>
      </c>
      <c r="AA17" s="18" t="s">
        <v>74</v>
      </c>
      <c r="AB17" s="18" t="s">
        <v>114</v>
      </c>
      <c r="AC17" s="18" t="s">
        <v>74</v>
      </c>
      <c r="AD17" s="18" t="s">
        <v>74</v>
      </c>
      <c r="AE17" s="18" t="s">
        <v>74</v>
      </c>
      <c r="AF17" s="18" t="s">
        <v>116</v>
      </c>
      <c r="AG17" s="18" t="s">
        <v>116</v>
      </c>
      <c r="AH17" s="7">
        <f>COUNTA(January!$C23:$AG23)</f>
        <v>31</v>
      </c>
      <c r="AI17" s="18">
        <f>AH17-(COUNTIF(C17:AG17,"DO"))-(COUNTIF(C17:AG17,"AL"))-(COUNTIF(C17:AG17,"SL"))-(COUNTIF(C17:AG17,"AB"))</f>
        <v>21</v>
      </c>
      <c r="AK17" s="41" t="s">
        <v>102</v>
      </c>
      <c r="AL17" s="20" t="s">
        <v>126</v>
      </c>
      <c r="AM17" s="20"/>
    </row>
    <row r="18" spans="2:39" ht="30" customHeight="1" x14ac:dyDescent="0.35">
      <c r="B18" s="41" t="s">
        <v>89</v>
      </c>
      <c r="C18" s="18" t="s">
        <v>114</v>
      </c>
      <c r="D18" s="18" t="s">
        <v>116</v>
      </c>
      <c r="E18" s="18" t="s">
        <v>114</v>
      </c>
      <c r="F18" s="18" t="s">
        <v>114</v>
      </c>
      <c r="G18" s="18" t="s">
        <v>114</v>
      </c>
      <c r="H18" s="18" t="s">
        <v>114</v>
      </c>
      <c r="I18" s="18" t="s">
        <v>114</v>
      </c>
      <c r="J18" s="18" t="s">
        <v>114</v>
      </c>
      <c r="K18" s="18" t="s">
        <v>116</v>
      </c>
      <c r="L18" s="18" t="s">
        <v>114</v>
      </c>
      <c r="M18" s="18" t="s">
        <v>114</v>
      </c>
      <c r="N18" s="18" t="s">
        <v>114</v>
      </c>
      <c r="O18" s="18" t="s">
        <v>114</v>
      </c>
      <c r="P18" s="18" t="s">
        <v>114</v>
      </c>
      <c r="Q18" s="18" t="s">
        <v>114</v>
      </c>
      <c r="R18" s="18" t="s">
        <v>116</v>
      </c>
      <c r="S18" s="18" t="s">
        <v>114</v>
      </c>
      <c r="T18" s="18" t="s">
        <v>114</v>
      </c>
      <c r="U18" s="18" t="s">
        <v>114</v>
      </c>
      <c r="V18" s="18" t="s">
        <v>114</v>
      </c>
      <c r="W18" s="18" t="s">
        <v>114</v>
      </c>
      <c r="X18" s="18" t="s">
        <v>114</v>
      </c>
      <c r="Y18" s="18" t="s">
        <v>116</v>
      </c>
      <c r="Z18" s="18" t="s">
        <v>114</v>
      </c>
      <c r="AA18" s="18" t="s">
        <v>114</v>
      </c>
      <c r="AB18" s="18" t="s">
        <v>114</v>
      </c>
      <c r="AC18" s="18" t="s">
        <v>114</v>
      </c>
      <c r="AD18" s="18" t="s">
        <v>114</v>
      </c>
      <c r="AE18" s="18" t="s">
        <v>114</v>
      </c>
      <c r="AF18" s="18" t="s">
        <v>116</v>
      </c>
      <c r="AG18" s="18" t="s">
        <v>114</v>
      </c>
      <c r="AH18" s="7">
        <f>COUNTA(January!$C14:$AG14)</f>
        <v>31</v>
      </c>
      <c r="AI18" s="18">
        <f t="shared" si="0"/>
        <v>26</v>
      </c>
      <c r="AK18" s="41" t="s">
        <v>89</v>
      </c>
      <c r="AL18" s="20" t="s">
        <v>127</v>
      </c>
      <c r="AM18" s="20"/>
    </row>
    <row r="19" spans="2:39" ht="30" customHeight="1" x14ac:dyDescent="0.35">
      <c r="B19" s="41" t="s">
        <v>136</v>
      </c>
      <c r="C19" s="18" t="s">
        <v>114</v>
      </c>
      <c r="D19" s="18" t="s">
        <v>114</v>
      </c>
      <c r="E19" s="18" t="s">
        <v>116</v>
      </c>
      <c r="F19" s="18" t="s">
        <v>114</v>
      </c>
      <c r="G19" s="18" t="s">
        <v>114</v>
      </c>
      <c r="H19" s="18" t="s">
        <v>114</v>
      </c>
      <c r="I19" s="18" t="s">
        <v>114</v>
      </c>
      <c r="J19" s="18" t="s">
        <v>114</v>
      </c>
      <c r="K19" s="18" t="s">
        <v>114</v>
      </c>
      <c r="L19" s="18" t="s">
        <v>116</v>
      </c>
      <c r="M19" s="18" t="s">
        <v>114</v>
      </c>
      <c r="N19" s="18" t="s">
        <v>114</v>
      </c>
      <c r="O19" s="18" t="s">
        <v>114</v>
      </c>
      <c r="P19" s="18" t="s">
        <v>114</v>
      </c>
      <c r="Q19" s="18" t="s">
        <v>114</v>
      </c>
      <c r="R19" s="18" t="s">
        <v>114</v>
      </c>
      <c r="S19" s="18" t="s">
        <v>116</v>
      </c>
      <c r="T19" s="18" t="s">
        <v>114</v>
      </c>
      <c r="U19" s="18" t="s">
        <v>114</v>
      </c>
      <c r="V19" s="18" t="s">
        <v>114</v>
      </c>
      <c r="W19" s="18" t="s">
        <v>114</v>
      </c>
      <c r="X19" s="18" t="s">
        <v>114</v>
      </c>
      <c r="Y19" s="18" t="s">
        <v>114</v>
      </c>
      <c r="Z19" s="18" t="s">
        <v>116</v>
      </c>
      <c r="AA19" s="18" t="s">
        <v>114</v>
      </c>
      <c r="AB19" s="18" t="s">
        <v>114</v>
      </c>
      <c r="AC19" s="18" t="s">
        <v>114</v>
      </c>
      <c r="AD19" s="18" t="s">
        <v>114</v>
      </c>
      <c r="AE19" s="18" t="s">
        <v>114</v>
      </c>
      <c r="AF19" s="18" t="s">
        <v>114</v>
      </c>
      <c r="AG19" s="18" t="s">
        <v>116</v>
      </c>
      <c r="AH19" s="7">
        <f>COUNTA(January!$C15:$AG15)</f>
        <v>31</v>
      </c>
      <c r="AI19" s="18">
        <f t="shared" si="0"/>
        <v>26</v>
      </c>
      <c r="AK19" s="41" t="s">
        <v>136</v>
      </c>
      <c r="AL19" s="20" t="s">
        <v>128</v>
      </c>
      <c r="AM19" s="20"/>
    </row>
    <row r="20" spans="2:39" ht="30" customHeight="1" x14ac:dyDescent="0.35">
      <c r="B20" s="41" t="s">
        <v>82</v>
      </c>
      <c r="C20" s="18" t="s">
        <v>114</v>
      </c>
      <c r="D20" s="18" t="s">
        <v>114</v>
      </c>
      <c r="E20" s="18" t="s">
        <v>114</v>
      </c>
      <c r="F20" s="18" t="s">
        <v>116</v>
      </c>
      <c r="G20" s="18" t="s">
        <v>116</v>
      </c>
      <c r="H20" s="18" t="s">
        <v>114</v>
      </c>
      <c r="I20" s="18" t="s">
        <v>114</v>
      </c>
      <c r="J20" s="18" t="s">
        <v>114</v>
      </c>
      <c r="K20" s="18" t="s">
        <v>114</v>
      </c>
      <c r="L20" s="18" t="s">
        <v>114</v>
      </c>
      <c r="M20" s="18" t="s">
        <v>116</v>
      </c>
      <c r="N20" s="18" t="s">
        <v>116</v>
      </c>
      <c r="O20" s="18" t="s">
        <v>114</v>
      </c>
      <c r="P20" s="18" t="s">
        <v>114</v>
      </c>
      <c r="Q20" s="18" t="s">
        <v>114</v>
      </c>
      <c r="R20" s="18" t="s">
        <v>114</v>
      </c>
      <c r="S20" s="18" t="s">
        <v>114</v>
      </c>
      <c r="T20" s="18" t="s">
        <v>116</v>
      </c>
      <c r="U20" s="18" t="s">
        <v>116</v>
      </c>
      <c r="V20" s="18" t="s">
        <v>114</v>
      </c>
      <c r="W20" s="18" t="s">
        <v>114</v>
      </c>
      <c r="X20" s="18" t="s">
        <v>114</v>
      </c>
      <c r="Y20" s="18" t="s">
        <v>114</v>
      </c>
      <c r="Z20" s="18" t="s">
        <v>114</v>
      </c>
      <c r="AA20" s="18" t="s">
        <v>116</v>
      </c>
      <c r="AB20" s="18" t="s">
        <v>116</v>
      </c>
      <c r="AC20" s="18" t="s">
        <v>114</v>
      </c>
      <c r="AD20" s="18" t="s">
        <v>114</v>
      </c>
      <c r="AE20" s="18" t="s">
        <v>114</v>
      </c>
      <c r="AF20" s="18" t="s">
        <v>114</v>
      </c>
      <c r="AG20" s="18" t="s">
        <v>114</v>
      </c>
      <c r="AH20" s="7">
        <f>COUNTA(January!$C17:$AG17)</f>
        <v>31</v>
      </c>
      <c r="AI20" s="18">
        <f t="shared" si="0"/>
        <v>23</v>
      </c>
      <c r="AK20" s="41" t="s">
        <v>82</v>
      </c>
      <c r="AL20" s="20" t="s">
        <v>126</v>
      </c>
      <c r="AM20" s="20"/>
    </row>
    <row r="21" spans="2:39" ht="30" customHeight="1" x14ac:dyDescent="0.35">
      <c r="B21" s="41" t="s">
        <v>83</v>
      </c>
      <c r="C21" s="18" t="s">
        <v>114</v>
      </c>
      <c r="D21" s="18" t="s">
        <v>114</v>
      </c>
      <c r="E21" s="18" t="s">
        <v>114</v>
      </c>
      <c r="F21" s="18" t="s">
        <v>116</v>
      </c>
      <c r="G21" s="18" t="s">
        <v>116</v>
      </c>
      <c r="H21" s="18" t="s">
        <v>114</v>
      </c>
      <c r="I21" s="18" t="s">
        <v>114</v>
      </c>
      <c r="J21" s="18" t="s">
        <v>114</v>
      </c>
      <c r="K21" s="18" t="s">
        <v>114</v>
      </c>
      <c r="L21" s="18" t="s">
        <v>114</v>
      </c>
      <c r="M21" s="18" t="s">
        <v>116</v>
      </c>
      <c r="N21" s="18" t="s">
        <v>116</v>
      </c>
      <c r="O21" s="18" t="s">
        <v>114</v>
      </c>
      <c r="P21" s="18" t="s">
        <v>114</v>
      </c>
      <c r="Q21" s="18" t="s">
        <v>114</v>
      </c>
      <c r="R21" s="18" t="s">
        <v>114</v>
      </c>
      <c r="S21" s="18" t="s">
        <v>114</v>
      </c>
      <c r="T21" s="18" t="s">
        <v>116</v>
      </c>
      <c r="U21" s="18" t="s">
        <v>116</v>
      </c>
      <c r="V21" s="18" t="s">
        <v>114</v>
      </c>
      <c r="W21" s="18" t="s">
        <v>114</v>
      </c>
      <c r="X21" s="18" t="s">
        <v>114</v>
      </c>
      <c r="Y21" s="18" t="s">
        <v>114</v>
      </c>
      <c r="Z21" s="18" t="s">
        <v>114</v>
      </c>
      <c r="AA21" s="18" t="s">
        <v>116</v>
      </c>
      <c r="AB21" s="18" t="s">
        <v>116</v>
      </c>
      <c r="AC21" s="18" t="s">
        <v>114</v>
      </c>
      <c r="AD21" s="18" t="s">
        <v>114</v>
      </c>
      <c r="AE21" s="18" t="s">
        <v>114</v>
      </c>
      <c r="AF21" s="18" t="s">
        <v>114</v>
      </c>
      <c r="AG21" s="18" t="s">
        <v>114</v>
      </c>
      <c r="AH21" s="7">
        <f>COUNTA(January!$C18:$AG18)</f>
        <v>31</v>
      </c>
      <c r="AI21" s="18">
        <f t="shared" ref="AI21" si="3">AH21-(COUNTIF(C21:AG21,"DO"))-(COUNTIF(C21:AG21,"AL"))-(COUNTIF(C21:AG21,"SL"))-(COUNTIF(C21:AG21,"AB"))</f>
        <v>23</v>
      </c>
      <c r="AK21" s="41" t="s">
        <v>83</v>
      </c>
      <c r="AL21" s="20" t="s">
        <v>125</v>
      </c>
      <c r="AM21" s="20"/>
    </row>
    <row r="22" spans="2:39" ht="30" customHeight="1" x14ac:dyDescent="0.35">
      <c r="B22" s="41" t="s">
        <v>84</v>
      </c>
      <c r="C22" s="18" t="s">
        <v>114</v>
      </c>
      <c r="D22" s="18" t="s">
        <v>116</v>
      </c>
      <c r="E22" s="18" t="s">
        <v>116</v>
      </c>
      <c r="F22" s="18" t="s">
        <v>114</v>
      </c>
      <c r="G22" s="18" t="s">
        <v>114</v>
      </c>
      <c r="H22" s="18" t="s">
        <v>114</v>
      </c>
      <c r="I22" s="18" t="s">
        <v>114</v>
      </c>
      <c r="J22" s="18" t="s">
        <v>114</v>
      </c>
      <c r="K22" s="18" t="s">
        <v>116</v>
      </c>
      <c r="L22" s="18" t="s">
        <v>116</v>
      </c>
      <c r="M22" s="18" t="s">
        <v>114</v>
      </c>
      <c r="N22" s="18" t="s">
        <v>114</v>
      </c>
      <c r="O22" s="18" t="s">
        <v>114</v>
      </c>
      <c r="P22" s="18" t="s">
        <v>114</v>
      </c>
      <c r="Q22" s="18" t="s">
        <v>114</v>
      </c>
      <c r="R22" s="18" t="s">
        <v>116</v>
      </c>
      <c r="S22" s="18" t="s">
        <v>116</v>
      </c>
      <c r="T22" s="18" t="s">
        <v>114</v>
      </c>
      <c r="U22" s="18" t="s">
        <v>114</v>
      </c>
      <c r="V22" s="18" t="s">
        <v>114</v>
      </c>
      <c r="W22" s="18" t="s">
        <v>114</v>
      </c>
      <c r="X22" s="18" t="s">
        <v>114</v>
      </c>
      <c r="Y22" s="18" t="s">
        <v>116</v>
      </c>
      <c r="Z22" s="18" t="s">
        <v>116</v>
      </c>
      <c r="AA22" s="18" t="s">
        <v>114</v>
      </c>
      <c r="AB22" s="18" t="s">
        <v>114</v>
      </c>
      <c r="AC22" s="18" t="s">
        <v>114</v>
      </c>
      <c r="AD22" s="18" t="s">
        <v>114</v>
      </c>
      <c r="AE22" s="18" t="s">
        <v>114</v>
      </c>
      <c r="AF22" s="18" t="s">
        <v>116</v>
      </c>
      <c r="AG22" s="18" t="s">
        <v>116</v>
      </c>
      <c r="AH22" s="7">
        <f>COUNTA(January!$C19:$AG19)</f>
        <v>31</v>
      </c>
      <c r="AI22" s="18">
        <f t="shared" si="0"/>
        <v>21</v>
      </c>
      <c r="AK22" s="41" t="s">
        <v>84</v>
      </c>
      <c r="AL22" s="20" t="s">
        <v>126</v>
      </c>
      <c r="AM22" s="20"/>
    </row>
    <row r="23" spans="2:39" ht="30" customHeight="1" x14ac:dyDescent="0.35">
      <c r="B23" s="41" t="s">
        <v>85</v>
      </c>
      <c r="C23" s="18" t="s">
        <v>114</v>
      </c>
      <c r="D23" s="18" t="s">
        <v>116</v>
      </c>
      <c r="E23" s="18" t="s">
        <v>116</v>
      </c>
      <c r="F23" s="18" t="s">
        <v>114</v>
      </c>
      <c r="G23" s="18" t="s">
        <v>114</v>
      </c>
      <c r="H23" s="18" t="s">
        <v>114</v>
      </c>
      <c r="I23" s="18" t="s">
        <v>114</v>
      </c>
      <c r="J23" s="18" t="s">
        <v>114</v>
      </c>
      <c r="K23" s="18" t="s">
        <v>116</v>
      </c>
      <c r="L23" s="18" t="s">
        <v>116</v>
      </c>
      <c r="M23" s="18" t="s">
        <v>114</v>
      </c>
      <c r="N23" s="18" t="s">
        <v>114</v>
      </c>
      <c r="O23" s="18" t="s">
        <v>114</v>
      </c>
      <c r="P23" s="18" t="s">
        <v>114</v>
      </c>
      <c r="Q23" s="18" t="s">
        <v>114</v>
      </c>
      <c r="R23" s="18" t="s">
        <v>116</v>
      </c>
      <c r="S23" s="18" t="s">
        <v>116</v>
      </c>
      <c r="T23" s="18" t="s">
        <v>114</v>
      </c>
      <c r="U23" s="18" t="s">
        <v>114</v>
      </c>
      <c r="V23" s="18" t="s">
        <v>114</v>
      </c>
      <c r="W23" s="18" t="s">
        <v>114</v>
      </c>
      <c r="X23" s="18" t="s">
        <v>114</v>
      </c>
      <c r="Y23" s="18" t="s">
        <v>116</v>
      </c>
      <c r="Z23" s="18" t="s">
        <v>116</v>
      </c>
      <c r="AA23" s="18" t="s">
        <v>114</v>
      </c>
      <c r="AB23" s="18" t="s">
        <v>114</v>
      </c>
      <c r="AC23" s="18" t="s">
        <v>114</v>
      </c>
      <c r="AD23" s="18" t="s">
        <v>114</v>
      </c>
      <c r="AE23" s="18" t="s">
        <v>114</v>
      </c>
      <c r="AF23" s="18" t="s">
        <v>116</v>
      </c>
      <c r="AG23" s="18" t="s">
        <v>116</v>
      </c>
      <c r="AH23" s="7">
        <f>COUNTA(January!$C20:$AG20)</f>
        <v>31</v>
      </c>
      <c r="AI23" s="18">
        <f t="shared" ref="AI23" si="4">AH23-(COUNTIF(C23:AG23,"DO"))-(COUNTIF(C23:AG23,"AL"))-(COUNTIF(C23:AG23,"SL"))-(COUNTIF(C23:AG23,"AB"))</f>
        <v>21</v>
      </c>
      <c r="AK23" s="41" t="s">
        <v>85</v>
      </c>
      <c r="AL23" s="20" t="s">
        <v>126</v>
      </c>
      <c r="AM23" s="20"/>
    </row>
    <row r="24" spans="2:39" ht="30" customHeight="1" x14ac:dyDescent="0.35">
      <c r="B24" s="41" t="s">
        <v>103</v>
      </c>
      <c r="C24" s="18" t="s">
        <v>116</v>
      </c>
      <c r="D24" s="18" t="s">
        <v>74</v>
      </c>
      <c r="E24" s="18" t="s">
        <v>74</v>
      </c>
      <c r="F24" s="18" t="s">
        <v>114</v>
      </c>
      <c r="G24" s="18" t="s">
        <v>114</v>
      </c>
      <c r="H24" s="18" t="s">
        <v>61</v>
      </c>
      <c r="I24" s="18" t="s">
        <v>116</v>
      </c>
      <c r="J24" s="18" t="s">
        <v>116</v>
      </c>
      <c r="K24" s="18" t="s">
        <v>74</v>
      </c>
      <c r="L24" s="18" t="s">
        <v>74</v>
      </c>
      <c r="M24" s="18" t="s">
        <v>114</v>
      </c>
      <c r="N24" s="18" t="s">
        <v>114</v>
      </c>
      <c r="O24" s="18" t="s">
        <v>61</v>
      </c>
      <c r="P24" s="18" t="s">
        <v>116</v>
      </c>
      <c r="Q24" s="18" t="s">
        <v>116</v>
      </c>
      <c r="R24" s="18" t="s">
        <v>74</v>
      </c>
      <c r="S24" s="18" t="s">
        <v>74</v>
      </c>
      <c r="T24" s="18" t="s">
        <v>114</v>
      </c>
      <c r="U24" s="18" t="s">
        <v>114</v>
      </c>
      <c r="V24" s="18" t="s">
        <v>61</v>
      </c>
      <c r="W24" s="18" t="s">
        <v>116</v>
      </c>
      <c r="X24" s="18" t="s">
        <v>116</v>
      </c>
      <c r="Y24" s="18" t="s">
        <v>74</v>
      </c>
      <c r="Z24" s="18" t="s">
        <v>74</v>
      </c>
      <c r="AA24" s="18" t="s">
        <v>114</v>
      </c>
      <c r="AB24" s="18" t="s">
        <v>114</v>
      </c>
      <c r="AC24" s="18" t="s">
        <v>61</v>
      </c>
      <c r="AD24" s="18" t="s">
        <v>116</v>
      </c>
      <c r="AE24" s="18" t="s">
        <v>116</v>
      </c>
      <c r="AF24" s="18" t="s">
        <v>74</v>
      </c>
      <c r="AG24" s="18" t="s">
        <v>74</v>
      </c>
      <c r="AH24" s="7">
        <f>COUNTA(January!$C25:$AG25)</f>
        <v>31</v>
      </c>
      <c r="AI24" s="18">
        <f t="shared" si="0"/>
        <v>22</v>
      </c>
      <c r="AK24" s="41" t="s">
        <v>103</v>
      </c>
      <c r="AL24" s="20" t="s">
        <v>129</v>
      </c>
      <c r="AM24" s="20"/>
    </row>
    <row r="25" spans="2:39" ht="30" customHeight="1" x14ac:dyDescent="0.35">
      <c r="B25" s="41" t="s">
        <v>96</v>
      </c>
      <c r="C25" s="18" t="s">
        <v>2</v>
      </c>
      <c r="D25" s="18" t="s">
        <v>2</v>
      </c>
      <c r="E25" s="18" t="s">
        <v>2</v>
      </c>
      <c r="F25" s="18" t="s">
        <v>2</v>
      </c>
      <c r="G25" s="18" t="s">
        <v>2</v>
      </c>
      <c r="H25" s="18" t="s">
        <v>2</v>
      </c>
      <c r="I25" s="18" t="s">
        <v>2</v>
      </c>
      <c r="J25" s="18" t="s">
        <v>2</v>
      </c>
      <c r="K25" s="18" t="s">
        <v>2</v>
      </c>
      <c r="L25" s="18" t="s">
        <v>2</v>
      </c>
      <c r="M25" s="18" t="s">
        <v>2</v>
      </c>
      <c r="N25" s="18" t="s">
        <v>2</v>
      </c>
      <c r="O25" s="18" t="s">
        <v>2</v>
      </c>
      <c r="P25" s="18" t="s">
        <v>2</v>
      </c>
      <c r="Q25" s="18" t="s">
        <v>2</v>
      </c>
      <c r="R25" s="18" t="s">
        <v>2</v>
      </c>
      <c r="S25" s="18" t="s">
        <v>2</v>
      </c>
      <c r="T25" s="18" t="s">
        <v>2</v>
      </c>
      <c r="U25" s="18" t="s">
        <v>2</v>
      </c>
      <c r="V25" s="18" t="s">
        <v>2</v>
      </c>
      <c r="W25" s="18" t="s">
        <v>2</v>
      </c>
      <c r="X25" s="18" t="s">
        <v>2</v>
      </c>
      <c r="Y25" s="18" t="s">
        <v>2</v>
      </c>
      <c r="Z25" s="18" t="s">
        <v>2</v>
      </c>
      <c r="AA25" s="18" t="s">
        <v>2</v>
      </c>
      <c r="AB25" s="18" t="s">
        <v>2</v>
      </c>
      <c r="AC25" s="18" t="s">
        <v>2</v>
      </c>
      <c r="AD25" s="18" t="s">
        <v>2</v>
      </c>
      <c r="AE25" s="18" t="s">
        <v>2</v>
      </c>
      <c r="AF25" s="18" t="s">
        <v>2</v>
      </c>
      <c r="AG25" s="18" t="s">
        <v>2</v>
      </c>
      <c r="AH25" s="7">
        <f>COUNTA(January!$C26:$AG26)</f>
        <v>31</v>
      </c>
      <c r="AI25" s="18">
        <f t="shared" si="0"/>
        <v>31</v>
      </c>
      <c r="AK25" s="41" t="s">
        <v>96</v>
      </c>
      <c r="AL25" s="20"/>
      <c r="AM25" s="20"/>
    </row>
    <row r="26" spans="2:39" ht="30" customHeight="1" x14ac:dyDescent="0.35">
      <c r="B26" s="41" t="s">
        <v>100</v>
      </c>
      <c r="C26" s="18" t="s">
        <v>2</v>
      </c>
      <c r="D26" s="18" t="s">
        <v>2</v>
      </c>
      <c r="E26" s="18" t="s">
        <v>2</v>
      </c>
      <c r="F26" s="18" t="s">
        <v>2</v>
      </c>
      <c r="G26" s="18" t="s">
        <v>2</v>
      </c>
      <c r="H26" s="18" t="s">
        <v>2</v>
      </c>
      <c r="I26" s="18" t="s">
        <v>2</v>
      </c>
      <c r="J26" s="18" t="s">
        <v>2</v>
      </c>
      <c r="K26" s="18" t="s">
        <v>2</v>
      </c>
      <c r="L26" s="18" t="s">
        <v>2</v>
      </c>
      <c r="M26" s="18" t="s">
        <v>2</v>
      </c>
      <c r="N26" s="18" t="s">
        <v>2</v>
      </c>
      <c r="O26" s="18" t="s">
        <v>2</v>
      </c>
      <c r="P26" s="18" t="s">
        <v>2</v>
      </c>
      <c r="Q26" s="18" t="s">
        <v>2</v>
      </c>
      <c r="R26" s="18" t="s">
        <v>2</v>
      </c>
      <c r="S26" s="18" t="s">
        <v>2</v>
      </c>
      <c r="T26" s="18" t="s">
        <v>2</v>
      </c>
      <c r="U26" s="18" t="s">
        <v>2</v>
      </c>
      <c r="V26" s="18" t="s">
        <v>2</v>
      </c>
      <c r="W26" s="18" t="s">
        <v>2</v>
      </c>
      <c r="X26" s="18" t="s">
        <v>2</v>
      </c>
      <c r="Y26" s="18" t="s">
        <v>2</v>
      </c>
      <c r="Z26" s="18" t="s">
        <v>2</v>
      </c>
      <c r="AA26" s="18" t="s">
        <v>2</v>
      </c>
      <c r="AB26" s="18" t="s">
        <v>2</v>
      </c>
      <c r="AC26" s="18" t="s">
        <v>2</v>
      </c>
      <c r="AD26" s="18" t="s">
        <v>2</v>
      </c>
      <c r="AE26" s="18" t="s">
        <v>2</v>
      </c>
      <c r="AF26" s="18" t="s">
        <v>2</v>
      </c>
      <c r="AG26" s="18" t="s">
        <v>2</v>
      </c>
      <c r="AH26" s="7">
        <f>COUNTA(January!$C27:$AG27)</f>
        <v>31</v>
      </c>
      <c r="AI26" s="18">
        <f t="shared" si="0"/>
        <v>31</v>
      </c>
      <c r="AK26" s="41" t="s">
        <v>100</v>
      </c>
      <c r="AL26" s="20"/>
      <c r="AM26" s="20"/>
    </row>
    <row r="27" spans="2:39" ht="30" customHeight="1" x14ac:dyDescent="0.35">
      <c r="B27" s="41" t="s">
        <v>101</v>
      </c>
      <c r="C27" s="18" t="s">
        <v>115</v>
      </c>
      <c r="D27" s="18" t="s">
        <v>115</v>
      </c>
      <c r="E27" s="18" t="s">
        <v>115</v>
      </c>
      <c r="F27" s="18" t="s">
        <v>115</v>
      </c>
      <c r="G27" s="18" t="s">
        <v>115</v>
      </c>
      <c r="H27" s="18" t="s">
        <v>115</v>
      </c>
      <c r="I27" s="18" t="s">
        <v>115</v>
      </c>
      <c r="J27" s="18" t="s">
        <v>115</v>
      </c>
      <c r="K27" s="18" t="s">
        <v>115</v>
      </c>
      <c r="L27" s="18" t="s">
        <v>115</v>
      </c>
      <c r="M27" s="18" t="s">
        <v>115</v>
      </c>
      <c r="N27" s="18" t="s">
        <v>115</v>
      </c>
      <c r="O27" s="18" t="s">
        <v>115</v>
      </c>
      <c r="P27" s="18" t="s">
        <v>115</v>
      </c>
      <c r="Q27" s="18" t="s">
        <v>115</v>
      </c>
      <c r="R27" s="18" t="s">
        <v>115</v>
      </c>
      <c r="S27" s="18" t="s">
        <v>115</v>
      </c>
      <c r="T27" s="18" t="s">
        <v>115</v>
      </c>
      <c r="U27" s="18" t="s">
        <v>115</v>
      </c>
      <c r="V27" s="18" t="s">
        <v>115</v>
      </c>
      <c r="W27" s="18" t="s">
        <v>115</v>
      </c>
      <c r="X27" s="18" t="s">
        <v>115</v>
      </c>
      <c r="Y27" s="18" t="s">
        <v>115</v>
      </c>
      <c r="Z27" s="18" t="s">
        <v>115</v>
      </c>
      <c r="AA27" s="18" t="s">
        <v>115</v>
      </c>
      <c r="AB27" s="18" t="s">
        <v>115</v>
      </c>
      <c r="AC27" s="18" t="s">
        <v>115</v>
      </c>
      <c r="AD27" s="18" t="s">
        <v>115</v>
      </c>
      <c r="AE27" s="18" t="s">
        <v>2</v>
      </c>
      <c r="AF27" s="18" t="s">
        <v>2</v>
      </c>
      <c r="AG27" s="18" t="s">
        <v>2</v>
      </c>
      <c r="AH27" s="7">
        <f>COUNTA(January!$C28:$AG28)</f>
        <v>31</v>
      </c>
      <c r="AI27" s="18">
        <f t="shared" si="0"/>
        <v>31</v>
      </c>
      <c r="AK27" s="41" t="s">
        <v>101</v>
      </c>
      <c r="AL27" s="20"/>
      <c r="AM27" s="20"/>
    </row>
    <row r="28" spans="2:39" ht="30" customHeight="1" x14ac:dyDescent="0.35">
      <c r="B28" s="41" t="s">
        <v>95</v>
      </c>
      <c r="C28" s="18" t="s">
        <v>115</v>
      </c>
      <c r="D28" s="18" t="s">
        <v>115</v>
      </c>
      <c r="E28" s="18" t="s">
        <v>115</v>
      </c>
      <c r="F28" s="18" t="s">
        <v>115</v>
      </c>
      <c r="G28" s="18" t="s">
        <v>115</v>
      </c>
      <c r="H28" s="18" t="s">
        <v>115</v>
      </c>
      <c r="I28" s="18" t="s">
        <v>115</v>
      </c>
      <c r="J28" s="18" t="s">
        <v>115</v>
      </c>
      <c r="K28" s="18" t="s">
        <v>115</v>
      </c>
      <c r="L28" s="18" t="s">
        <v>115</v>
      </c>
      <c r="M28" s="18" t="s">
        <v>115</v>
      </c>
      <c r="N28" s="18" t="s">
        <v>115</v>
      </c>
      <c r="O28" s="18" t="s">
        <v>115</v>
      </c>
      <c r="P28" s="18" t="s">
        <v>115</v>
      </c>
      <c r="Q28" s="18" t="s">
        <v>115</v>
      </c>
      <c r="R28" s="18" t="s">
        <v>115</v>
      </c>
      <c r="S28" s="18" t="s">
        <v>115</v>
      </c>
      <c r="T28" s="18" t="s">
        <v>115</v>
      </c>
      <c r="U28" s="18" t="s">
        <v>115</v>
      </c>
      <c r="V28" s="18" t="s">
        <v>115</v>
      </c>
      <c r="W28" s="18" t="s">
        <v>115</v>
      </c>
      <c r="X28" s="18" t="s">
        <v>115</v>
      </c>
      <c r="Y28" s="18" t="s">
        <v>115</v>
      </c>
      <c r="Z28" s="18" t="s">
        <v>115</v>
      </c>
      <c r="AA28" s="18" t="s">
        <v>115</v>
      </c>
      <c r="AB28" s="18" t="s">
        <v>115</v>
      </c>
      <c r="AC28" s="18" t="s">
        <v>115</v>
      </c>
      <c r="AD28" s="18" t="s">
        <v>115</v>
      </c>
      <c r="AE28" s="18" t="s">
        <v>115</v>
      </c>
      <c r="AF28" s="18" t="s">
        <v>115</v>
      </c>
      <c r="AG28" s="18" t="s">
        <v>115</v>
      </c>
      <c r="AH28" s="7">
        <f>COUNTA(January!$C29:$AG29)</f>
        <v>31</v>
      </c>
      <c r="AI28" s="18">
        <f t="shared" si="0"/>
        <v>31</v>
      </c>
      <c r="AK28" s="41" t="s">
        <v>95</v>
      </c>
      <c r="AL28" s="20"/>
      <c r="AM28" s="20"/>
    </row>
    <row r="29" spans="2:39" ht="30" customHeight="1" x14ac:dyDescent="0.35">
      <c r="B29" s="41" t="s">
        <v>88</v>
      </c>
      <c r="C29" s="18" t="s">
        <v>115</v>
      </c>
      <c r="D29" s="18" t="s">
        <v>115</v>
      </c>
      <c r="E29" s="18" t="s">
        <v>115</v>
      </c>
      <c r="F29" s="18" t="s">
        <v>115</v>
      </c>
      <c r="G29" s="18" t="s">
        <v>115</v>
      </c>
      <c r="H29" s="18" t="s">
        <v>115</v>
      </c>
      <c r="I29" s="18" t="s">
        <v>115</v>
      </c>
      <c r="J29" s="18" t="s">
        <v>115</v>
      </c>
      <c r="K29" s="18" t="s">
        <v>115</v>
      </c>
      <c r="L29" s="18" t="s">
        <v>115</v>
      </c>
      <c r="M29" s="18" t="s">
        <v>115</v>
      </c>
      <c r="N29" s="18" t="s">
        <v>115</v>
      </c>
      <c r="O29" s="18" t="s">
        <v>115</v>
      </c>
      <c r="P29" s="18" t="s">
        <v>115</v>
      </c>
      <c r="Q29" s="18" t="s">
        <v>115</v>
      </c>
      <c r="R29" s="18" t="s">
        <v>115</v>
      </c>
      <c r="S29" s="18" t="s">
        <v>115</v>
      </c>
      <c r="T29" s="18" t="s">
        <v>115</v>
      </c>
      <c r="U29" s="18" t="s">
        <v>115</v>
      </c>
      <c r="V29" s="18" t="s">
        <v>115</v>
      </c>
      <c r="W29" s="18" t="s">
        <v>115</v>
      </c>
      <c r="X29" s="18" t="s">
        <v>115</v>
      </c>
      <c r="Y29" s="18" t="s">
        <v>115</v>
      </c>
      <c r="Z29" s="18" t="s">
        <v>115</v>
      </c>
      <c r="AA29" s="18" t="s">
        <v>115</v>
      </c>
      <c r="AB29" s="18" t="s">
        <v>115</v>
      </c>
      <c r="AC29" s="18" t="s">
        <v>115</v>
      </c>
      <c r="AD29" s="18" t="s">
        <v>115</v>
      </c>
      <c r="AE29" s="18" t="s">
        <v>115</v>
      </c>
      <c r="AF29" s="18" t="s">
        <v>115</v>
      </c>
      <c r="AG29" s="18" t="s">
        <v>115</v>
      </c>
      <c r="AH29" s="7">
        <f>COUNTA(January!$C30:$AG30)</f>
        <v>31</v>
      </c>
      <c r="AI29" s="18">
        <f t="shared" si="0"/>
        <v>31</v>
      </c>
      <c r="AK29" s="41" t="s">
        <v>88</v>
      </c>
      <c r="AL29" s="20"/>
      <c r="AM29" s="20"/>
    </row>
    <row r="30" spans="2:39" ht="30" customHeight="1" x14ac:dyDescent="0.35">
      <c r="B30" s="41" t="s">
        <v>98</v>
      </c>
      <c r="C30" s="18" t="s">
        <v>115</v>
      </c>
      <c r="D30" s="18" t="s">
        <v>115</v>
      </c>
      <c r="E30" s="18" t="s">
        <v>115</v>
      </c>
      <c r="F30" s="18" t="s">
        <v>115</v>
      </c>
      <c r="G30" s="18" t="s">
        <v>115</v>
      </c>
      <c r="H30" s="18" t="s">
        <v>115</v>
      </c>
      <c r="I30" s="18" t="s">
        <v>115</v>
      </c>
      <c r="J30" s="18" t="s">
        <v>115</v>
      </c>
      <c r="K30" s="18" t="s">
        <v>115</v>
      </c>
      <c r="L30" s="18" t="s">
        <v>115</v>
      </c>
      <c r="M30" s="18" t="s">
        <v>115</v>
      </c>
      <c r="N30" s="18" t="s">
        <v>115</v>
      </c>
      <c r="O30" s="18" t="s">
        <v>115</v>
      </c>
      <c r="P30" s="18" t="s">
        <v>115</v>
      </c>
      <c r="Q30" s="18" t="s">
        <v>115</v>
      </c>
      <c r="R30" s="18" t="s">
        <v>115</v>
      </c>
      <c r="S30" s="18" t="s">
        <v>115</v>
      </c>
      <c r="T30" s="18" t="s">
        <v>115</v>
      </c>
      <c r="U30" s="18" t="s">
        <v>115</v>
      </c>
      <c r="V30" s="18" t="s">
        <v>115</v>
      </c>
      <c r="W30" s="18" t="s">
        <v>115</v>
      </c>
      <c r="X30" s="18" t="s">
        <v>115</v>
      </c>
      <c r="Y30" s="18" t="s">
        <v>115</v>
      </c>
      <c r="Z30" s="18" t="s">
        <v>115</v>
      </c>
      <c r="AA30" s="18" t="s">
        <v>115</v>
      </c>
      <c r="AB30" s="18" t="s">
        <v>115</v>
      </c>
      <c r="AC30" s="18" t="s">
        <v>115</v>
      </c>
      <c r="AD30" s="18" t="s">
        <v>115</v>
      </c>
      <c r="AE30" s="18" t="s">
        <v>115</v>
      </c>
      <c r="AF30" s="18" t="s">
        <v>115</v>
      </c>
      <c r="AG30" s="18" t="s">
        <v>115</v>
      </c>
      <c r="AH30" s="7">
        <f>COUNTA(January!$C31:$AG31)</f>
        <v>31</v>
      </c>
      <c r="AI30" s="18">
        <f t="shared" si="0"/>
        <v>31</v>
      </c>
      <c r="AK30" s="41" t="s">
        <v>98</v>
      </c>
      <c r="AL30" s="20"/>
      <c r="AM30" s="20"/>
    </row>
    <row r="31" spans="2:39" ht="30" customHeight="1" thickBot="1" x14ac:dyDescent="0.4">
      <c r="B31" s="41" t="s">
        <v>99</v>
      </c>
      <c r="C31" s="18" t="s">
        <v>115</v>
      </c>
      <c r="D31" s="18" t="s">
        <v>115</v>
      </c>
      <c r="E31" s="18" t="s">
        <v>115</v>
      </c>
      <c r="F31" s="18" t="s">
        <v>115</v>
      </c>
      <c r="G31" s="18" t="s">
        <v>115</v>
      </c>
      <c r="H31" s="18" t="s">
        <v>116</v>
      </c>
      <c r="I31" s="18" t="s">
        <v>115</v>
      </c>
      <c r="J31" s="18" t="s">
        <v>115</v>
      </c>
      <c r="K31" s="18" t="s">
        <v>115</v>
      </c>
      <c r="L31" s="18" t="s">
        <v>115</v>
      </c>
      <c r="M31" s="18" t="s">
        <v>115</v>
      </c>
      <c r="N31" s="18" t="s">
        <v>115</v>
      </c>
      <c r="O31" s="18" t="s">
        <v>116</v>
      </c>
      <c r="P31" s="18" t="s">
        <v>115</v>
      </c>
      <c r="Q31" s="18" t="s">
        <v>115</v>
      </c>
      <c r="R31" s="18" t="s">
        <v>115</v>
      </c>
      <c r="S31" s="18" t="s">
        <v>115</v>
      </c>
      <c r="T31" s="18" t="s">
        <v>115</v>
      </c>
      <c r="U31" s="18" t="s">
        <v>115</v>
      </c>
      <c r="V31" s="18" t="s">
        <v>116</v>
      </c>
      <c r="W31" s="18" t="s">
        <v>115</v>
      </c>
      <c r="X31" s="18" t="s">
        <v>115</v>
      </c>
      <c r="Y31" s="18" t="s">
        <v>115</v>
      </c>
      <c r="Z31" s="18" t="s">
        <v>115</v>
      </c>
      <c r="AA31" s="18" t="s">
        <v>115</v>
      </c>
      <c r="AB31" s="18" t="s">
        <v>115</v>
      </c>
      <c r="AC31" s="18" t="s">
        <v>116</v>
      </c>
      <c r="AD31" s="18" t="s">
        <v>115</v>
      </c>
      <c r="AE31" s="18" t="s">
        <v>115</v>
      </c>
      <c r="AF31" s="18" t="s">
        <v>115</v>
      </c>
      <c r="AG31" s="18" t="s">
        <v>115</v>
      </c>
      <c r="AH31" s="7">
        <f>COUNTA(January!$C32:$AG32)</f>
        <v>31</v>
      </c>
      <c r="AI31" s="18">
        <f t="shared" si="0"/>
        <v>27</v>
      </c>
      <c r="AK31" s="41" t="s">
        <v>99</v>
      </c>
      <c r="AL31" s="20" t="s">
        <v>127</v>
      </c>
      <c r="AM31" s="20"/>
    </row>
    <row r="32" spans="2:39" ht="30" customHeight="1" thickBot="1" x14ac:dyDescent="0.4">
      <c r="B32" s="15"/>
      <c r="C32" s="1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9">
        <f>SUBTOTAL(109,January215[Total Days])</f>
        <v>775</v>
      </c>
      <c r="AI32" s="2"/>
      <c r="AK32" s="27"/>
    </row>
    <row r="33" spans="3:37" ht="30" customHeight="1" thickBot="1" x14ac:dyDescent="0.4">
      <c r="C33" s="2" t="s">
        <v>48</v>
      </c>
      <c r="D33" s="2" t="s">
        <v>49</v>
      </c>
      <c r="E33" s="2" t="s">
        <v>50</v>
      </c>
      <c r="F33" s="2" t="s">
        <v>51</v>
      </c>
      <c r="G33" s="2" t="s">
        <v>52</v>
      </c>
      <c r="H33" s="2" t="s">
        <v>53</v>
      </c>
      <c r="I33" s="2" t="s">
        <v>54</v>
      </c>
      <c r="J33" s="2" t="s">
        <v>48</v>
      </c>
      <c r="K33" s="2" t="s">
        <v>49</v>
      </c>
      <c r="L33" s="2" t="s">
        <v>50</v>
      </c>
      <c r="M33" s="2" t="s">
        <v>51</v>
      </c>
      <c r="N33" s="2" t="s">
        <v>52</v>
      </c>
      <c r="O33" s="2" t="s">
        <v>53</v>
      </c>
      <c r="P33" s="2" t="s">
        <v>54</v>
      </c>
      <c r="Q33" s="2" t="s">
        <v>48</v>
      </c>
      <c r="R33" s="2" t="s">
        <v>49</v>
      </c>
      <c r="S33" s="2" t="s">
        <v>50</v>
      </c>
      <c r="T33" s="2" t="s">
        <v>51</v>
      </c>
      <c r="U33" s="2" t="s">
        <v>52</v>
      </c>
      <c r="V33" s="2" t="s">
        <v>53</v>
      </c>
      <c r="W33" s="2" t="s">
        <v>54</v>
      </c>
      <c r="X33" s="2" t="s">
        <v>48</v>
      </c>
      <c r="Y33" s="2" t="s">
        <v>49</v>
      </c>
      <c r="Z33" s="2" t="s">
        <v>50</v>
      </c>
      <c r="AA33" s="2" t="s">
        <v>51</v>
      </c>
      <c r="AB33" s="2" t="s">
        <v>52</v>
      </c>
      <c r="AC33" s="2" t="s">
        <v>53</v>
      </c>
      <c r="AD33" s="2" t="s">
        <v>54</v>
      </c>
      <c r="AE33" s="2" t="s">
        <v>48</v>
      </c>
      <c r="AF33" s="2" t="s">
        <v>49</v>
      </c>
      <c r="AG33" s="2" t="s">
        <v>50</v>
      </c>
      <c r="AK33" s="27"/>
    </row>
    <row r="34" spans="3:37" ht="30" customHeight="1" thickBot="1" x14ac:dyDescent="0.4">
      <c r="C34" s="2" t="s">
        <v>9</v>
      </c>
      <c r="D34" s="2" t="s">
        <v>10</v>
      </c>
      <c r="E34" s="2" t="s">
        <v>11</v>
      </c>
      <c r="F34" s="2" t="s">
        <v>12</v>
      </c>
      <c r="G34" s="2" t="s">
        <v>13</v>
      </c>
      <c r="H34" s="2" t="s">
        <v>14</v>
      </c>
      <c r="I34" s="2" t="s">
        <v>15</v>
      </c>
      <c r="J34" s="2" t="s">
        <v>16</v>
      </c>
      <c r="K34" s="2" t="s">
        <v>17</v>
      </c>
      <c r="L34" s="2" t="s">
        <v>18</v>
      </c>
      <c r="M34" s="2" t="s">
        <v>19</v>
      </c>
      <c r="N34" s="2" t="s">
        <v>20</v>
      </c>
      <c r="O34" s="2" t="s">
        <v>21</v>
      </c>
      <c r="P34" s="2" t="s">
        <v>22</v>
      </c>
      <c r="Q34" s="2" t="s">
        <v>23</v>
      </c>
      <c r="R34" s="2" t="s">
        <v>24</v>
      </c>
      <c r="S34" s="2" t="s">
        <v>25</v>
      </c>
      <c r="T34" s="2" t="s">
        <v>26</v>
      </c>
      <c r="U34" s="2" t="s">
        <v>27</v>
      </c>
      <c r="V34" s="2" t="s">
        <v>28</v>
      </c>
      <c r="W34" s="2" t="s">
        <v>29</v>
      </c>
      <c r="X34" s="2" t="s">
        <v>30</v>
      </c>
      <c r="Y34" s="2" t="s">
        <v>31</v>
      </c>
      <c r="Z34" s="2" t="s">
        <v>32</v>
      </c>
      <c r="AA34" s="2" t="s">
        <v>33</v>
      </c>
      <c r="AB34" s="2" t="s">
        <v>34</v>
      </c>
      <c r="AC34" s="2" t="s">
        <v>35</v>
      </c>
      <c r="AD34" s="2" t="s">
        <v>36</v>
      </c>
      <c r="AE34" s="2" t="s">
        <v>37</v>
      </c>
      <c r="AF34" s="2" t="s">
        <v>38</v>
      </c>
      <c r="AG34" s="2" t="s">
        <v>39</v>
      </c>
      <c r="AK34" s="27"/>
    </row>
  </sheetData>
  <mergeCells count="10">
    <mergeCell ref="AI2:AK2"/>
    <mergeCell ref="C4:AG4"/>
    <mergeCell ref="D2:F2"/>
    <mergeCell ref="H2:J2"/>
    <mergeCell ref="L2:M2"/>
    <mergeCell ref="O2:Q2"/>
    <mergeCell ref="S2:U2"/>
    <mergeCell ref="W2:Y2"/>
    <mergeCell ref="AA2:AC2"/>
    <mergeCell ref="AE2:AG2"/>
  </mergeCells>
  <phoneticPr fontId="9" type="noConversion"/>
  <conditionalFormatting sqref="C7:AG24">
    <cfRule type="endsWith" dxfId="422" priority="1" stopIfTrue="1" operator="endsWith" text="AB">
      <formula>RIGHT(C7,LEN("AB"))="AB"</formula>
    </cfRule>
    <cfRule type="beginsWith" dxfId="421" priority="2" stopIfTrue="1" operator="beginsWith" text="SL">
      <formula>LEFT(C7,LEN("SL"))="SL"</formula>
    </cfRule>
    <cfRule type="beginsWith" dxfId="420" priority="3" stopIfTrue="1" operator="beginsWith" text="AL">
      <formula>LEFT(C7,LEN("AL"))="AL"</formula>
    </cfRule>
    <cfRule type="endsWith" dxfId="419" priority="4" stopIfTrue="1" operator="endsWith" text="OF">
      <formula>RIGHT(C7,LEN("OF"))="OF"</formula>
    </cfRule>
    <cfRule type="endsWith" dxfId="418" priority="5" stopIfTrue="1" operator="endsWith" text="FL">
      <formula>RIGHT(C7,LEN("FL"))="FL"</formula>
    </cfRule>
    <cfRule type="endsWith" dxfId="417" priority="6" stopIfTrue="1" operator="endsWith" text="TBH">
      <formula>RIGHT(C7,LEN("TBH"))="TBH"</formula>
    </cfRule>
    <cfRule type="beginsWith" dxfId="416" priority="7" stopIfTrue="1" operator="beginsWith" text="DR">
      <formula>LEFT(C7,LEN("DR"))="DR"</formula>
    </cfRule>
    <cfRule type="beginsWith" dxfId="415" priority="8" stopIfTrue="1" operator="beginsWith" text="SS">
      <formula>LEFT(C7,LEN("SS"))="SS"</formula>
    </cfRule>
    <cfRule type="beginsWith" dxfId="414" priority="9" stopIfTrue="1" operator="beginsWith" text="DO">
      <formula>LEFT(C7,LEN("DO"))="DO"</formula>
    </cfRule>
  </conditionalFormatting>
  <conditionalFormatting sqref="AE25:AG29 C30:AG31">
    <cfRule type="endsWith" dxfId="413" priority="10" stopIfTrue="1" operator="endsWith" text="AB">
      <formula>RIGHT(C25,LEN("AB"))="AB"</formula>
    </cfRule>
    <cfRule type="beginsWith" dxfId="412" priority="11" stopIfTrue="1" operator="beginsWith" text="SL">
      <formula>LEFT(C25,LEN("SL"))="SL"</formula>
    </cfRule>
    <cfRule type="beginsWith" dxfId="411" priority="12" stopIfTrue="1" operator="beginsWith" text="AL">
      <formula>LEFT(C25,LEN("AL"))="AL"</formula>
    </cfRule>
    <cfRule type="endsWith" dxfId="410" priority="13" stopIfTrue="1" operator="endsWith" text="OF">
      <formula>RIGHT(C25,LEN("OF"))="OF"</formula>
    </cfRule>
    <cfRule type="endsWith" dxfId="409" priority="14" stopIfTrue="1" operator="endsWith" text="FL">
      <formula>RIGHT(C25,LEN("FL"))="FL"</formula>
    </cfRule>
    <cfRule type="endsWith" dxfId="408" priority="15" stopIfTrue="1" operator="endsWith" text="TBH">
      <formula>RIGHT(C25,LEN("TBH"))="TBH"</formula>
    </cfRule>
    <cfRule type="beginsWith" dxfId="407" priority="16" stopIfTrue="1" operator="beginsWith" text="DR">
      <formula>LEFT(C25,LEN("DR"))="DR"</formula>
    </cfRule>
    <cfRule type="beginsWith" dxfId="406" priority="17" stopIfTrue="1" operator="beginsWith" text="SS">
      <formula>LEFT(C25,LEN("SS"))="SS"</formula>
    </cfRule>
    <cfRule type="beginsWith" dxfId="405" priority="18" stopIfTrue="1" operator="beginsWith" text="DO">
      <formula>LEFT(C25,LEN("DO"))="DO"</formula>
    </cfRule>
  </conditionalFormatting>
  <conditionalFormatting sqref="AK7:AL31 C25:AD29">
    <cfRule type="endsWith" dxfId="404" priority="28" stopIfTrue="1" operator="endsWith" text="AB">
      <formula>RIGHT(C7,LEN("AB"))="AB"</formula>
    </cfRule>
    <cfRule type="beginsWith" dxfId="403" priority="29" stopIfTrue="1" operator="beginsWith" text="SL">
      <formula>LEFT(C7,LEN("SL"))="SL"</formula>
    </cfRule>
    <cfRule type="beginsWith" dxfId="402" priority="30" stopIfTrue="1" operator="beginsWith" text="AL">
      <formula>LEFT(C7,LEN("AL"))="AL"</formula>
    </cfRule>
    <cfRule type="endsWith" dxfId="401" priority="31" stopIfTrue="1" operator="endsWith" text="OF">
      <formula>RIGHT(C7,LEN("OF"))="OF"</formula>
    </cfRule>
    <cfRule type="endsWith" dxfId="400" priority="32" stopIfTrue="1" operator="endsWith" text="FL">
      <formula>RIGHT(C7,LEN("FL"))="FL"</formula>
    </cfRule>
    <cfRule type="endsWith" dxfId="399" priority="33" stopIfTrue="1" operator="endsWith" text="TBH">
      <formula>RIGHT(C7,LEN("TBH"))="TBH"</formula>
    </cfRule>
    <cfRule type="beginsWith" dxfId="398" priority="34" stopIfTrue="1" operator="beginsWith" text="DR">
      <formula>LEFT(C7,LEN("DR"))="DR"</formula>
    </cfRule>
    <cfRule type="beginsWith" dxfId="397" priority="35" stopIfTrue="1" operator="beginsWith" text="SS">
      <formula>LEFT(C7,LEN("SS"))="SS"</formula>
    </cfRule>
    <cfRule type="beginsWith" dxfId="396" priority="36" stopIfTrue="1" operator="beginsWith" text="DO">
      <formula>LEFT(C7,LEN("DO"))="DO"</formula>
    </cfRule>
  </conditionalFormatting>
  <dataValidations count="3">
    <dataValidation allowBlank="1" showErrorMessage="1" sqref="AH4 C33:AG34 B2:B7 A1:AG1 AH2:AI2 Z2:AA2 C2:W2 AD2:AE2 C5:AF5 C3:AG4 AL7:AM31 C6:AG23 AK32:AK34" xr:uid="{88E104CC-740C-3547-9758-7F4E9FC0AD85}"/>
    <dataValidation allowBlank="1" showInputMessage="1" showErrorMessage="1" prompt="Enter year in the cell below" sqref="AH3" xr:uid="{8D78605B-020F-4848-96E0-DE989CCC8F2A}"/>
    <dataValidation allowBlank="1" showInputMessage="1" showErrorMessage="1" prompt="Automatically calculates total number of days an employee was absent this month" sqref="AH6:AH7" xr:uid="{369FD4EB-6400-FA45-A0B2-9DB30D54CE3C}"/>
  </dataValidations>
  <printOptions horizontalCentered="1"/>
  <pageMargins left="0.25" right="0.25" top="0.75" bottom="0.75" header="0.3" footer="0.3"/>
  <pageSetup paperSize="9" scale="45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622BD3-6716-E54D-A664-7728EE4F8A13}">
          <x14:formula1>
            <xm:f>'Employee Names'!$B$4:$B$37</xm:f>
          </x14:formula1>
          <xm:sqref>B7:B31 AK7:AK31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2" tint="-0.249977111117893"/>
    <pageSetUpPr fitToPage="1"/>
  </sheetPr>
  <dimension ref="A1:AM28"/>
  <sheetViews>
    <sheetView showGridLines="0" tabSelected="1" zoomScale="85" zoomScaleNormal="85" workbookViewId="0">
      <selection activeCell="A11" sqref="A11"/>
    </sheetView>
  </sheetViews>
  <sheetFormatPr defaultColWidth="6.1796875" defaultRowHeight="30" customHeight="1" x14ac:dyDescent="0.35"/>
  <cols>
    <col min="2" max="2" width="42" bestFit="1" customWidth="1"/>
    <col min="3" max="11" width="6.36328125" bestFit="1" customWidth="1"/>
    <col min="12" max="33" width="7.36328125" bestFit="1" customWidth="1"/>
    <col min="34" max="34" width="14.1796875" bestFit="1" customWidth="1"/>
    <col min="35" max="35" width="9.1796875" bestFit="1" customWidth="1"/>
    <col min="37" max="37" width="16.26953125" bestFit="1" customWidth="1"/>
    <col min="38" max="38" width="9.54296875" bestFit="1" customWidth="1"/>
  </cols>
  <sheetData>
    <row r="1" spans="1:39" ht="50" customHeight="1" x14ac:dyDescent="0.35">
      <c r="A1" s="12"/>
      <c r="B1" s="10" t="s">
        <v>0</v>
      </c>
    </row>
    <row r="2" spans="1:39" ht="28" customHeight="1" x14ac:dyDescent="0.35">
      <c r="B2" s="13" t="s">
        <v>1</v>
      </c>
      <c r="C2" s="3" t="s">
        <v>116</v>
      </c>
      <c r="D2" s="67" t="s">
        <v>117</v>
      </c>
      <c r="E2" s="67"/>
      <c r="F2" s="67"/>
      <c r="G2" s="29" t="s">
        <v>74</v>
      </c>
      <c r="H2" s="68" t="s">
        <v>107</v>
      </c>
      <c r="I2" s="68"/>
      <c r="J2" s="68"/>
      <c r="K2" s="4" t="s">
        <v>114</v>
      </c>
      <c r="L2" s="68" t="s">
        <v>108</v>
      </c>
      <c r="M2" s="68"/>
      <c r="N2" s="5" t="s">
        <v>61</v>
      </c>
      <c r="O2" s="67" t="s">
        <v>106</v>
      </c>
      <c r="P2" s="67"/>
      <c r="Q2" s="67"/>
      <c r="R2" s="6" t="s">
        <v>2</v>
      </c>
      <c r="S2" s="68" t="s">
        <v>109</v>
      </c>
      <c r="T2" s="68"/>
      <c r="U2" s="68"/>
      <c r="V2" s="33" t="s">
        <v>115</v>
      </c>
      <c r="W2" s="65" t="s">
        <v>110</v>
      </c>
      <c r="X2" s="65"/>
      <c r="Y2" s="65"/>
      <c r="Z2" s="34" t="s">
        <v>118</v>
      </c>
      <c r="AA2" s="65" t="s">
        <v>119</v>
      </c>
      <c r="AB2" s="65"/>
      <c r="AC2" s="65"/>
      <c r="AD2" s="42" t="s">
        <v>120</v>
      </c>
      <c r="AE2" s="65" t="s">
        <v>121</v>
      </c>
      <c r="AF2" s="65"/>
      <c r="AG2" s="65"/>
      <c r="AH2" s="43" t="s">
        <v>122</v>
      </c>
      <c r="AI2" s="65" t="s">
        <v>123</v>
      </c>
      <c r="AJ2" s="65"/>
      <c r="AK2" s="65"/>
    </row>
    <row r="3" spans="1:39" ht="15" customHeight="1" x14ac:dyDescent="0.35">
      <c r="AH3" s="14" t="s">
        <v>3</v>
      </c>
    </row>
    <row r="4" spans="1:39" ht="30" customHeight="1" x14ac:dyDescent="0.35">
      <c r="B4" s="8" t="s">
        <v>58</v>
      </c>
      <c r="C4" s="66" t="s">
        <v>5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8">
        <v>2025</v>
      </c>
    </row>
    <row r="5" spans="1:39" ht="15" customHeight="1" x14ac:dyDescent="0.35">
      <c r="B5" s="8"/>
      <c r="C5" s="2" t="s">
        <v>50</v>
      </c>
      <c r="D5" s="2" t="s">
        <v>51</v>
      </c>
      <c r="E5" s="2" t="s">
        <v>52</v>
      </c>
      <c r="F5" s="2" t="s">
        <v>53</v>
      </c>
      <c r="G5" s="2" t="s">
        <v>54</v>
      </c>
      <c r="H5" s="2" t="s">
        <v>48</v>
      </c>
      <c r="I5" s="2" t="s">
        <v>49</v>
      </c>
      <c r="J5" s="2" t="s">
        <v>50</v>
      </c>
      <c r="K5" s="2" t="s">
        <v>51</v>
      </c>
      <c r="L5" s="2" t="s">
        <v>52</v>
      </c>
      <c r="M5" s="2" t="s">
        <v>53</v>
      </c>
      <c r="N5" s="2" t="s">
        <v>54</v>
      </c>
      <c r="O5" s="2" t="s">
        <v>48</v>
      </c>
      <c r="P5" s="2" t="s">
        <v>49</v>
      </c>
      <c r="Q5" s="2" t="s">
        <v>50</v>
      </c>
      <c r="R5" s="2" t="s">
        <v>51</v>
      </c>
      <c r="S5" s="2" t="s">
        <v>52</v>
      </c>
      <c r="T5" s="2" t="s">
        <v>53</v>
      </c>
      <c r="U5" s="2" t="s">
        <v>54</v>
      </c>
      <c r="V5" s="2" t="s">
        <v>48</v>
      </c>
      <c r="W5" s="2" t="s">
        <v>49</v>
      </c>
      <c r="X5" s="2" t="s">
        <v>50</v>
      </c>
      <c r="Y5" s="2" t="s">
        <v>51</v>
      </c>
      <c r="Z5" s="2" t="s">
        <v>52</v>
      </c>
      <c r="AA5" s="2" t="s">
        <v>53</v>
      </c>
      <c r="AB5" s="2" t="s">
        <v>54</v>
      </c>
      <c r="AC5" s="2" t="s">
        <v>48</v>
      </c>
      <c r="AD5" s="2" t="s">
        <v>49</v>
      </c>
      <c r="AE5" s="2" t="s">
        <v>50</v>
      </c>
      <c r="AF5" s="2" t="s">
        <v>51</v>
      </c>
      <c r="AG5" s="2"/>
      <c r="AH5" s="8"/>
    </row>
    <row r="6" spans="1:39" ht="15" customHeight="1" thickBot="1" x14ac:dyDescent="0.4">
      <c r="B6" s="28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21</v>
      </c>
      <c r="P6" s="2" t="s">
        <v>22</v>
      </c>
      <c r="Q6" s="2" t="s">
        <v>23</v>
      </c>
      <c r="R6" s="2" t="s">
        <v>24</v>
      </c>
      <c r="S6" s="2" t="s">
        <v>25</v>
      </c>
      <c r="T6" s="2" t="s">
        <v>26</v>
      </c>
      <c r="U6" s="2" t="s">
        <v>27</v>
      </c>
      <c r="V6" s="2" t="s">
        <v>28</v>
      </c>
      <c r="W6" s="2" t="s">
        <v>29</v>
      </c>
      <c r="X6" s="2" t="s">
        <v>30</v>
      </c>
      <c r="Y6" s="2" t="s">
        <v>31</v>
      </c>
      <c r="Z6" s="2" t="s">
        <v>32</v>
      </c>
      <c r="AA6" s="2" t="s">
        <v>33</v>
      </c>
      <c r="AB6" s="2" t="s">
        <v>34</v>
      </c>
      <c r="AC6" s="2" t="s">
        <v>35</v>
      </c>
      <c r="AD6" s="2" t="s">
        <v>36</v>
      </c>
      <c r="AE6" s="2" t="s">
        <v>37</v>
      </c>
      <c r="AF6" s="2" t="s">
        <v>38</v>
      </c>
      <c r="AG6" s="2" t="s">
        <v>56</v>
      </c>
      <c r="AH6" s="11" t="s">
        <v>40</v>
      </c>
      <c r="AI6" s="18" t="s">
        <v>41</v>
      </c>
      <c r="AK6" t="s">
        <v>6</v>
      </c>
      <c r="AL6" t="s">
        <v>7</v>
      </c>
    </row>
    <row r="7" spans="1:39" ht="30" customHeight="1" x14ac:dyDescent="0.35">
      <c r="B7" s="46" t="s">
        <v>94</v>
      </c>
      <c r="C7" s="18" t="s">
        <v>116</v>
      </c>
      <c r="D7" s="18" t="s">
        <v>61</v>
      </c>
      <c r="E7" s="18" t="s">
        <v>61</v>
      </c>
      <c r="F7" s="18" t="s">
        <v>61</v>
      </c>
      <c r="G7" s="18" t="s">
        <v>61</v>
      </c>
      <c r="H7" s="18" t="s">
        <v>116</v>
      </c>
      <c r="I7" s="18" t="s">
        <v>116</v>
      </c>
      <c r="J7" s="18" t="s">
        <v>116</v>
      </c>
      <c r="K7" s="18" t="s">
        <v>116</v>
      </c>
      <c r="L7" s="18" t="s">
        <v>116</v>
      </c>
      <c r="M7" s="18" t="s">
        <v>116</v>
      </c>
      <c r="N7" s="18" t="s">
        <v>61</v>
      </c>
      <c r="O7" s="18" t="s">
        <v>74</v>
      </c>
      <c r="P7" s="18" t="s">
        <v>114</v>
      </c>
      <c r="Q7" s="18" t="s">
        <v>116</v>
      </c>
      <c r="R7" s="18" t="s">
        <v>61</v>
      </c>
      <c r="S7" s="18" t="s">
        <v>61</v>
      </c>
      <c r="T7" s="18" t="s">
        <v>61</v>
      </c>
      <c r="U7" s="18" t="s">
        <v>61</v>
      </c>
      <c r="V7" s="18" t="s">
        <v>74</v>
      </c>
      <c r="W7" s="18" t="s">
        <v>114</v>
      </c>
      <c r="X7" s="18" t="s">
        <v>116</v>
      </c>
      <c r="Y7" s="18" t="s">
        <v>61</v>
      </c>
      <c r="Z7" s="18" t="s">
        <v>61</v>
      </c>
      <c r="AA7" s="18" t="s">
        <v>61</v>
      </c>
      <c r="AB7" s="18" t="s">
        <v>61</v>
      </c>
      <c r="AC7" s="18" t="s">
        <v>74</v>
      </c>
      <c r="AD7" s="18" t="s">
        <v>114</v>
      </c>
      <c r="AE7" s="18" t="s">
        <v>116</v>
      </c>
      <c r="AF7" s="18" t="s">
        <v>61</v>
      </c>
      <c r="AG7" s="18"/>
      <c r="AH7" s="7">
        <f>COUNTA(April!$C7:$AG7)</f>
        <v>30</v>
      </c>
      <c r="AI7" s="18">
        <f>January5[[#This Row],[Total Days]]-(COUNTIF(C7:AG7,"H"))</f>
        <v>30</v>
      </c>
      <c r="AK7" s="41" t="s">
        <v>94</v>
      </c>
      <c r="AL7" s="20" t="s">
        <v>137</v>
      </c>
    </row>
    <row r="8" spans="1:39" ht="30" customHeight="1" x14ac:dyDescent="0.35">
      <c r="B8" s="47" t="s">
        <v>82</v>
      </c>
      <c r="C8" s="18" t="s">
        <v>74</v>
      </c>
      <c r="D8" s="18" t="s">
        <v>61</v>
      </c>
      <c r="E8" s="18" t="s">
        <v>61</v>
      </c>
      <c r="F8" s="18" t="s">
        <v>61</v>
      </c>
      <c r="G8" s="18" t="s">
        <v>61</v>
      </c>
      <c r="H8" s="18" t="s">
        <v>114</v>
      </c>
      <c r="I8" s="18" t="s">
        <v>116</v>
      </c>
      <c r="J8" s="18" t="s">
        <v>74</v>
      </c>
      <c r="K8" s="18" t="s">
        <v>61</v>
      </c>
      <c r="L8" s="18" t="s">
        <v>61</v>
      </c>
      <c r="M8" s="18" t="s">
        <v>61</v>
      </c>
      <c r="N8" s="18" t="s">
        <v>116</v>
      </c>
      <c r="O8" s="18" t="s">
        <v>116</v>
      </c>
      <c r="P8" s="18" t="s">
        <v>116</v>
      </c>
      <c r="Q8" s="18" t="s">
        <v>116</v>
      </c>
      <c r="R8" s="18" t="s">
        <v>116</v>
      </c>
      <c r="S8" s="18" t="s">
        <v>116</v>
      </c>
      <c r="T8" s="18" t="s">
        <v>61</v>
      </c>
      <c r="U8" s="18" t="s">
        <v>61</v>
      </c>
      <c r="V8" s="18" t="s">
        <v>114</v>
      </c>
      <c r="W8" s="18" t="s">
        <v>116</v>
      </c>
      <c r="X8" s="18" t="s">
        <v>74</v>
      </c>
      <c r="Y8" s="18" t="s">
        <v>61</v>
      </c>
      <c r="Z8" s="18" t="s">
        <v>61</v>
      </c>
      <c r="AA8" s="18" t="s">
        <v>61</v>
      </c>
      <c r="AB8" s="18" t="s">
        <v>61</v>
      </c>
      <c r="AC8" s="18" t="s">
        <v>114</v>
      </c>
      <c r="AD8" s="18" t="s">
        <v>116</v>
      </c>
      <c r="AE8" s="18" t="s">
        <v>74</v>
      </c>
      <c r="AF8" s="18" t="s">
        <v>61</v>
      </c>
      <c r="AG8" s="18"/>
      <c r="AH8" s="7">
        <f>COUNTA(April!$C8:$AG8)</f>
        <v>30</v>
      </c>
      <c r="AI8" s="18">
        <f>January5[[#This Row],[Total Days]]-(COUNTIF(C8:AG8,"H"))</f>
        <v>30</v>
      </c>
      <c r="AK8" s="41" t="s">
        <v>82</v>
      </c>
      <c r="AL8" s="20" t="s">
        <v>128</v>
      </c>
      <c r="AM8" s="20"/>
    </row>
    <row r="9" spans="1:39" ht="30" customHeight="1" x14ac:dyDescent="0.35">
      <c r="B9" s="47" t="s">
        <v>75</v>
      </c>
      <c r="C9" s="18" t="s">
        <v>61</v>
      </c>
      <c r="D9" s="18" t="s">
        <v>61</v>
      </c>
      <c r="E9" s="18" t="s">
        <v>61</v>
      </c>
      <c r="F9" s="18" t="s">
        <v>116</v>
      </c>
      <c r="G9" s="18" t="s">
        <v>116</v>
      </c>
      <c r="H9" s="18" t="s">
        <v>116</v>
      </c>
      <c r="I9" s="18" t="s">
        <v>116</v>
      </c>
      <c r="J9" s="18" t="s">
        <v>116</v>
      </c>
      <c r="K9" s="18" t="s">
        <v>116</v>
      </c>
      <c r="L9" s="18" t="s">
        <v>61</v>
      </c>
      <c r="M9" s="18" t="s">
        <v>61</v>
      </c>
      <c r="N9" s="18" t="s">
        <v>61</v>
      </c>
      <c r="O9" s="18" t="s">
        <v>116</v>
      </c>
      <c r="P9" s="18" t="s">
        <v>61</v>
      </c>
      <c r="Q9" s="18" t="s">
        <v>61</v>
      </c>
      <c r="R9" s="18" t="s">
        <v>61</v>
      </c>
      <c r="S9" s="18" t="s">
        <v>61</v>
      </c>
      <c r="T9" s="18" t="s">
        <v>61</v>
      </c>
      <c r="U9" s="18" t="s">
        <v>61</v>
      </c>
      <c r="V9" s="18" t="s">
        <v>116</v>
      </c>
      <c r="W9" s="18" t="s">
        <v>61</v>
      </c>
      <c r="X9" s="18" t="s">
        <v>61</v>
      </c>
      <c r="Y9" s="18" t="s">
        <v>61</v>
      </c>
      <c r="Z9" s="18" t="s">
        <v>61</v>
      </c>
      <c r="AA9" s="18" t="s">
        <v>61</v>
      </c>
      <c r="AB9" s="18" t="s">
        <v>61</v>
      </c>
      <c r="AC9" s="18" t="s">
        <v>116</v>
      </c>
      <c r="AD9" s="18" t="s">
        <v>61</v>
      </c>
      <c r="AE9" s="18" t="s">
        <v>61</v>
      </c>
      <c r="AF9" s="18" t="s">
        <v>61</v>
      </c>
      <c r="AG9" s="18"/>
      <c r="AH9" s="7">
        <f>COUNTA(April!$C9:$AG9)</f>
        <v>30</v>
      </c>
      <c r="AI9" s="18">
        <f>January5[[#This Row],[Total Days]]-(COUNTIF(C9:AG9,"H"))</f>
        <v>30</v>
      </c>
      <c r="AK9" s="41" t="s">
        <v>75</v>
      </c>
      <c r="AL9" s="20" t="s">
        <v>138</v>
      </c>
      <c r="AM9" s="20"/>
    </row>
    <row r="10" spans="1:39" ht="30" customHeight="1" x14ac:dyDescent="0.35">
      <c r="B10" s="47" t="s">
        <v>78</v>
      </c>
      <c r="C10" s="18" t="s">
        <v>61</v>
      </c>
      <c r="D10" s="18" t="s">
        <v>61</v>
      </c>
      <c r="E10" s="18" t="s">
        <v>61</v>
      </c>
      <c r="F10" s="18" t="s">
        <v>61</v>
      </c>
      <c r="G10" s="18" t="s">
        <v>61</v>
      </c>
      <c r="H10" s="18" t="s">
        <v>61</v>
      </c>
      <c r="I10" s="18" t="s">
        <v>116</v>
      </c>
      <c r="J10" s="18" t="s">
        <v>61</v>
      </c>
      <c r="K10" s="18" t="s">
        <v>61</v>
      </c>
      <c r="L10" s="18" t="s">
        <v>61</v>
      </c>
      <c r="M10" s="18" t="s">
        <v>61</v>
      </c>
      <c r="N10" s="18" t="s">
        <v>61</v>
      </c>
      <c r="O10" s="18" t="s">
        <v>61</v>
      </c>
      <c r="P10" s="18" t="s">
        <v>116</v>
      </c>
      <c r="Q10" s="18" t="s">
        <v>61</v>
      </c>
      <c r="R10" s="18" t="s">
        <v>61</v>
      </c>
      <c r="S10" s="18" t="s">
        <v>61</v>
      </c>
      <c r="T10" s="18" t="s">
        <v>61</v>
      </c>
      <c r="U10" s="18" t="s">
        <v>116</v>
      </c>
      <c r="V10" s="18" t="s">
        <v>116</v>
      </c>
      <c r="W10" s="18" t="s">
        <v>116</v>
      </c>
      <c r="X10" s="18" t="s">
        <v>116</v>
      </c>
      <c r="Y10" s="18" t="s">
        <v>116</v>
      </c>
      <c r="Z10" s="18" t="s">
        <v>116</v>
      </c>
      <c r="AA10" s="18" t="s">
        <v>61</v>
      </c>
      <c r="AB10" s="18" t="s">
        <v>61</v>
      </c>
      <c r="AC10" s="18" t="s">
        <v>61</v>
      </c>
      <c r="AD10" s="18" t="s">
        <v>116</v>
      </c>
      <c r="AE10" s="18" t="s">
        <v>61</v>
      </c>
      <c r="AF10" s="18" t="s">
        <v>61</v>
      </c>
      <c r="AG10" s="18"/>
      <c r="AH10" s="7">
        <f>COUNTA(April!$C10:$AG10)</f>
        <v>30</v>
      </c>
      <c r="AI10" s="18">
        <f>January5[[#This Row],[Total Days]]-(COUNTIF(C10:AG10,"H"))</f>
        <v>30</v>
      </c>
      <c r="AK10" s="41" t="s">
        <v>78</v>
      </c>
      <c r="AL10" s="20" t="s">
        <v>128</v>
      </c>
      <c r="AM10" s="20"/>
    </row>
    <row r="11" spans="1:39" ht="30" customHeight="1" thickBot="1" x14ac:dyDescent="0.4">
      <c r="B11" s="48" t="s">
        <v>92</v>
      </c>
      <c r="C11" s="18" t="s">
        <v>116</v>
      </c>
      <c r="D11" s="18" t="s">
        <v>114</v>
      </c>
      <c r="E11" s="18" t="s">
        <v>74</v>
      </c>
      <c r="F11" s="18" t="s">
        <v>61</v>
      </c>
      <c r="G11" s="18" t="s">
        <v>61</v>
      </c>
      <c r="H11" s="18" t="s">
        <v>61</v>
      </c>
      <c r="I11" s="18" t="s">
        <v>61</v>
      </c>
      <c r="J11" s="18" t="s">
        <v>116</v>
      </c>
      <c r="K11" s="18" t="s">
        <v>114</v>
      </c>
      <c r="L11" s="18" t="s">
        <v>74</v>
      </c>
      <c r="M11" s="18" t="s">
        <v>61</v>
      </c>
      <c r="N11" s="18" t="s">
        <v>61</v>
      </c>
      <c r="O11" s="18" t="s">
        <v>61</v>
      </c>
      <c r="P11" s="18" t="s">
        <v>61</v>
      </c>
      <c r="Q11" s="18" t="s">
        <v>116</v>
      </c>
      <c r="R11" s="18" t="s">
        <v>114</v>
      </c>
      <c r="S11" s="18" t="s">
        <v>74</v>
      </c>
      <c r="T11" s="18" t="s">
        <v>61</v>
      </c>
      <c r="U11" s="18" t="s">
        <v>61</v>
      </c>
      <c r="V11" s="18" t="s">
        <v>61</v>
      </c>
      <c r="W11" s="18" t="s">
        <v>61</v>
      </c>
      <c r="X11" s="18" t="s">
        <v>116</v>
      </c>
      <c r="Y11" s="18" t="s">
        <v>114</v>
      </c>
      <c r="Z11" s="18" t="s">
        <v>74</v>
      </c>
      <c r="AA11" s="18" t="s">
        <v>61</v>
      </c>
      <c r="AB11" s="18" t="s">
        <v>61</v>
      </c>
      <c r="AC11" s="18" t="s">
        <v>116</v>
      </c>
      <c r="AD11" s="18" t="s">
        <v>116</v>
      </c>
      <c r="AE11" s="18" t="s">
        <v>116</v>
      </c>
      <c r="AF11" s="18" t="s">
        <v>116</v>
      </c>
      <c r="AG11" s="18"/>
      <c r="AH11" s="7">
        <f>COUNTA(April!$C11:$AG11)</f>
        <v>30</v>
      </c>
      <c r="AI11" s="18">
        <f>January5[[#This Row],[Total Days]]-(COUNTIF(C11:AG11,"H"))</f>
        <v>30</v>
      </c>
      <c r="AK11" s="41" t="s">
        <v>92</v>
      </c>
      <c r="AL11" s="20" t="s">
        <v>127</v>
      </c>
      <c r="AM11" s="20"/>
    </row>
    <row r="12" spans="1:39" ht="30" customHeight="1" x14ac:dyDescent="0.35">
      <c r="B12" s="49" t="s">
        <v>93</v>
      </c>
      <c r="C12" s="55" t="s">
        <v>114</v>
      </c>
      <c r="D12" s="56" t="s">
        <v>74</v>
      </c>
      <c r="E12" s="56" t="s">
        <v>2</v>
      </c>
      <c r="F12" s="56" t="s">
        <v>74</v>
      </c>
      <c r="G12" s="56" t="s">
        <v>116</v>
      </c>
      <c r="H12" s="56" t="s">
        <v>74</v>
      </c>
      <c r="I12" s="56" t="s">
        <v>74</v>
      </c>
      <c r="J12" s="56" t="s">
        <v>114</v>
      </c>
      <c r="K12" s="56" t="s">
        <v>74</v>
      </c>
      <c r="L12" s="56" t="s">
        <v>2</v>
      </c>
      <c r="M12" s="56" t="s">
        <v>74</v>
      </c>
      <c r="N12" s="56" t="s">
        <v>116</v>
      </c>
      <c r="O12" s="56" t="s">
        <v>74</v>
      </c>
      <c r="P12" s="56" t="s">
        <v>74</v>
      </c>
      <c r="Q12" s="56" t="s">
        <v>114</v>
      </c>
      <c r="R12" s="56" t="s">
        <v>74</v>
      </c>
      <c r="S12" s="56" t="s">
        <v>2</v>
      </c>
      <c r="T12" s="56" t="s">
        <v>74</v>
      </c>
      <c r="U12" s="56" t="s">
        <v>116</v>
      </c>
      <c r="V12" s="56" t="s">
        <v>74</v>
      </c>
      <c r="W12" s="56" t="s">
        <v>74</v>
      </c>
      <c r="X12" s="56" t="s">
        <v>114</v>
      </c>
      <c r="Y12" s="56" t="s">
        <v>74</v>
      </c>
      <c r="Z12" s="56" t="s">
        <v>116</v>
      </c>
      <c r="AA12" s="56" t="s">
        <v>116</v>
      </c>
      <c r="AB12" s="56" t="s">
        <v>116</v>
      </c>
      <c r="AC12" s="56" t="s">
        <v>116</v>
      </c>
      <c r="AD12" s="56" t="s">
        <v>116</v>
      </c>
      <c r="AE12" s="56" t="s">
        <v>116</v>
      </c>
      <c r="AF12" s="57" t="s">
        <v>74</v>
      </c>
      <c r="AG12" s="18"/>
      <c r="AH12" s="7">
        <f>COUNTA(April!$C12:$AG12)</f>
        <v>30</v>
      </c>
      <c r="AI12" s="18">
        <f>January5[[#This Row],[Total Days]]-(COUNTIF(C12:AG12,"H"))</f>
        <v>30</v>
      </c>
      <c r="AK12" s="41" t="s">
        <v>93</v>
      </c>
      <c r="AL12" s="20" t="s">
        <v>139</v>
      </c>
      <c r="AM12" s="20"/>
    </row>
    <row r="13" spans="1:39" ht="30" customHeight="1" x14ac:dyDescent="0.35">
      <c r="B13" s="47" t="s">
        <v>95</v>
      </c>
      <c r="C13" s="58" t="s">
        <v>116</v>
      </c>
      <c r="D13" s="59" t="s">
        <v>116</v>
      </c>
      <c r="E13" s="59" t="s">
        <v>116</v>
      </c>
      <c r="F13" s="59" t="s">
        <v>116</v>
      </c>
      <c r="G13" s="59" t="s">
        <v>116</v>
      </c>
      <c r="H13" s="59" t="s">
        <v>116</v>
      </c>
      <c r="I13" s="59" t="s">
        <v>74</v>
      </c>
      <c r="J13" s="59" t="s">
        <v>74</v>
      </c>
      <c r="K13" s="59" t="s">
        <v>74</v>
      </c>
      <c r="L13" s="59" t="s">
        <v>116</v>
      </c>
      <c r="M13" s="59" t="s">
        <v>74</v>
      </c>
      <c r="N13" s="59" t="s">
        <v>74</v>
      </c>
      <c r="O13" s="59" t="s">
        <v>74</v>
      </c>
      <c r="P13" s="59" t="s">
        <v>74</v>
      </c>
      <c r="Q13" s="59" t="s">
        <v>74</v>
      </c>
      <c r="R13" s="59" t="s">
        <v>74</v>
      </c>
      <c r="S13" s="59" t="s">
        <v>116</v>
      </c>
      <c r="T13" s="59" t="s">
        <v>74</v>
      </c>
      <c r="U13" s="59" t="s">
        <v>74</v>
      </c>
      <c r="V13" s="59" t="s">
        <v>74</v>
      </c>
      <c r="W13" s="59" t="s">
        <v>74</v>
      </c>
      <c r="X13" s="59" t="s">
        <v>74</v>
      </c>
      <c r="Y13" s="59" t="s">
        <v>74</v>
      </c>
      <c r="Z13" s="59" t="s">
        <v>116</v>
      </c>
      <c r="AA13" s="59" t="s">
        <v>74</v>
      </c>
      <c r="AB13" s="59" t="s">
        <v>74</v>
      </c>
      <c r="AC13" s="59" t="s">
        <v>74</v>
      </c>
      <c r="AD13" s="59" t="s">
        <v>74</v>
      </c>
      <c r="AE13" s="59" t="s">
        <v>74</v>
      </c>
      <c r="AF13" s="60" t="s">
        <v>74</v>
      </c>
      <c r="AG13" s="18"/>
      <c r="AH13" s="7">
        <f>COUNTA(April!$C13:$AG13)</f>
        <v>30</v>
      </c>
      <c r="AI13" s="18">
        <f>January5[[#This Row],[Total Days]]-(COUNTIF(C13:AG13,"H"))</f>
        <v>30</v>
      </c>
      <c r="AK13" s="41" t="s">
        <v>95</v>
      </c>
      <c r="AL13" s="20"/>
      <c r="AM13" s="20"/>
    </row>
    <row r="14" spans="1:39" ht="30" customHeight="1" x14ac:dyDescent="0.35">
      <c r="B14" s="47" t="s">
        <v>79</v>
      </c>
      <c r="C14" s="58" t="s">
        <v>74</v>
      </c>
      <c r="D14" s="59" t="s">
        <v>74</v>
      </c>
      <c r="E14" s="59" t="s">
        <v>74</v>
      </c>
      <c r="F14" s="59" t="s">
        <v>74</v>
      </c>
      <c r="G14" s="59" t="s">
        <v>74</v>
      </c>
      <c r="H14" s="59" t="s">
        <v>116</v>
      </c>
      <c r="I14" s="59" t="s">
        <v>74</v>
      </c>
      <c r="J14" s="59" t="s">
        <v>74</v>
      </c>
      <c r="K14" s="59" t="s">
        <v>74</v>
      </c>
      <c r="L14" s="59" t="s">
        <v>74</v>
      </c>
      <c r="M14" s="59" t="s">
        <v>116</v>
      </c>
      <c r="N14" s="59" t="s">
        <v>116</v>
      </c>
      <c r="O14" s="59" t="s">
        <v>116</v>
      </c>
      <c r="P14" s="59" t="s">
        <v>116</v>
      </c>
      <c r="Q14" s="59" t="s">
        <v>116</v>
      </c>
      <c r="R14" s="59" t="s">
        <v>116</v>
      </c>
      <c r="S14" s="59" t="s">
        <v>74</v>
      </c>
      <c r="T14" s="59" t="s">
        <v>74</v>
      </c>
      <c r="U14" s="59" t="s">
        <v>74</v>
      </c>
      <c r="V14" s="59" t="s">
        <v>116</v>
      </c>
      <c r="W14" s="59" t="s">
        <v>74</v>
      </c>
      <c r="X14" s="59" t="s">
        <v>74</v>
      </c>
      <c r="Y14" s="59" t="s">
        <v>74</v>
      </c>
      <c r="Z14" s="59" t="s">
        <v>74</v>
      </c>
      <c r="AA14" s="59" t="s">
        <v>74</v>
      </c>
      <c r="AB14" s="59" t="s">
        <v>74</v>
      </c>
      <c r="AC14" s="59" t="s">
        <v>116</v>
      </c>
      <c r="AD14" s="59" t="s">
        <v>74</v>
      </c>
      <c r="AE14" s="59" t="s">
        <v>74</v>
      </c>
      <c r="AF14" s="60" t="s">
        <v>74</v>
      </c>
      <c r="AG14" s="18"/>
      <c r="AH14" s="7">
        <f>COUNTA(April!$C14:$AG14)</f>
        <v>30</v>
      </c>
      <c r="AI14" s="18">
        <f>January5[[#This Row],[Total Days]]-(COUNTIF(C14:AG14,"H"))</f>
        <v>30</v>
      </c>
      <c r="AK14" s="41" t="s">
        <v>79</v>
      </c>
      <c r="AL14" s="20" t="s">
        <v>138</v>
      </c>
      <c r="AM14" s="20"/>
    </row>
    <row r="15" spans="1:39" ht="30" customHeight="1" x14ac:dyDescent="0.35">
      <c r="B15" s="47" t="s">
        <v>80</v>
      </c>
      <c r="C15" s="58" t="s">
        <v>74</v>
      </c>
      <c r="D15" s="59" t="s">
        <v>74</v>
      </c>
      <c r="E15" s="59" t="s">
        <v>74</v>
      </c>
      <c r="F15" s="59" t="s">
        <v>74</v>
      </c>
      <c r="G15" s="59" t="s">
        <v>116</v>
      </c>
      <c r="H15" s="59" t="s">
        <v>116</v>
      </c>
      <c r="I15" s="59" t="s">
        <v>116</v>
      </c>
      <c r="J15" s="59" t="s">
        <v>116</v>
      </c>
      <c r="K15" s="59" t="s">
        <v>116</v>
      </c>
      <c r="L15" s="59" t="s">
        <v>116</v>
      </c>
      <c r="M15" s="59" t="s">
        <v>74</v>
      </c>
      <c r="N15" s="59" t="s">
        <v>74</v>
      </c>
      <c r="O15" s="59" t="s">
        <v>74</v>
      </c>
      <c r="P15" s="59" t="s">
        <v>116</v>
      </c>
      <c r="Q15" s="59" t="s">
        <v>74</v>
      </c>
      <c r="R15" s="59" t="s">
        <v>74</v>
      </c>
      <c r="S15" s="59" t="s">
        <v>74</v>
      </c>
      <c r="T15" s="59" t="s">
        <v>74</v>
      </c>
      <c r="U15" s="59" t="s">
        <v>74</v>
      </c>
      <c r="V15" s="59" t="s">
        <v>74</v>
      </c>
      <c r="W15" s="59" t="s">
        <v>116</v>
      </c>
      <c r="X15" s="59" t="s">
        <v>74</v>
      </c>
      <c r="Y15" s="59" t="s">
        <v>74</v>
      </c>
      <c r="Z15" s="59" t="s">
        <v>74</v>
      </c>
      <c r="AA15" s="59" t="s">
        <v>74</v>
      </c>
      <c r="AB15" s="59" t="s">
        <v>74</v>
      </c>
      <c r="AC15" s="59" t="s">
        <v>74</v>
      </c>
      <c r="AD15" s="59" t="s">
        <v>116</v>
      </c>
      <c r="AE15" s="59" t="s">
        <v>74</v>
      </c>
      <c r="AF15" s="60" t="s">
        <v>74</v>
      </c>
      <c r="AG15" s="18"/>
      <c r="AH15" s="7">
        <f>COUNTA(April!$C15:$AG15)</f>
        <v>30</v>
      </c>
      <c r="AI15" s="18">
        <f>January5[[#This Row],[Total Days]]-(COUNTIF(C15:AG15,"H"))</f>
        <v>30</v>
      </c>
      <c r="AK15" s="41" t="s">
        <v>80</v>
      </c>
      <c r="AL15" s="20" t="s">
        <v>127</v>
      </c>
      <c r="AM15" s="20"/>
    </row>
    <row r="16" spans="1:39" ht="30" customHeight="1" x14ac:dyDescent="0.35">
      <c r="B16" s="50" t="s">
        <v>81</v>
      </c>
      <c r="C16" s="58" t="s">
        <v>116</v>
      </c>
      <c r="D16" s="59" t="s">
        <v>74</v>
      </c>
      <c r="E16" s="59" t="s">
        <v>74</v>
      </c>
      <c r="F16" s="59" t="s">
        <v>74</v>
      </c>
      <c r="G16" s="59" t="s">
        <v>74</v>
      </c>
      <c r="H16" s="59" t="s">
        <v>74</v>
      </c>
      <c r="I16" s="59" t="s">
        <v>74</v>
      </c>
      <c r="J16" s="59" t="s">
        <v>116</v>
      </c>
      <c r="K16" s="59" t="s">
        <v>74</v>
      </c>
      <c r="L16" s="59" t="s">
        <v>74</v>
      </c>
      <c r="M16" s="59" t="s">
        <v>74</v>
      </c>
      <c r="N16" s="59" t="s">
        <v>74</v>
      </c>
      <c r="O16" s="59" t="s">
        <v>74</v>
      </c>
      <c r="P16" s="59" t="s">
        <v>74</v>
      </c>
      <c r="Q16" s="59" t="s">
        <v>116</v>
      </c>
      <c r="R16" s="59" t="s">
        <v>74</v>
      </c>
      <c r="S16" s="59" t="s">
        <v>74</v>
      </c>
      <c r="T16" s="59" t="s">
        <v>74</v>
      </c>
      <c r="U16" s="59" t="s">
        <v>74</v>
      </c>
      <c r="V16" s="59" t="s">
        <v>116</v>
      </c>
      <c r="W16" s="59" t="s">
        <v>116</v>
      </c>
      <c r="X16" s="59" t="s">
        <v>116</v>
      </c>
      <c r="Y16" s="59" t="s">
        <v>116</v>
      </c>
      <c r="Z16" s="59" t="s">
        <v>116</v>
      </c>
      <c r="AA16" s="59" t="s">
        <v>116</v>
      </c>
      <c r="AB16" s="59" t="s">
        <v>74</v>
      </c>
      <c r="AC16" s="59" t="s">
        <v>74</v>
      </c>
      <c r="AD16" s="59" t="s">
        <v>74</v>
      </c>
      <c r="AE16" s="59" t="s">
        <v>116</v>
      </c>
      <c r="AF16" s="60" t="s">
        <v>74</v>
      </c>
      <c r="AG16" s="18"/>
      <c r="AH16" s="7">
        <f>COUNTA(April!$C16:$AG16)</f>
        <v>30</v>
      </c>
      <c r="AI16" s="18">
        <f>January5[[#This Row],[Total Days]]-(COUNTIF(C16:AG16,"H"))</f>
        <v>30</v>
      </c>
      <c r="AK16" s="41" t="s">
        <v>81</v>
      </c>
      <c r="AL16" s="20" t="s">
        <v>128</v>
      </c>
      <c r="AM16" s="20"/>
    </row>
    <row r="17" spans="2:39" ht="30" customHeight="1" x14ac:dyDescent="0.35">
      <c r="B17" s="50" t="s">
        <v>83</v>
      </c>
      <c r="C17" s="58" t="s">
        <v>74</v>
      </c>
      <c r="D17" s="59" t="s">
        <v>116</v>
      </c>
      <c r="E17" s="59" t="s">
        <v>74</v>
      </c>
      <c r="F17" s="59" t="s">
        <v>74</v>
      </c>
      <c r="G17" s="59" t="s">
        <v>74</v>
      </c>
      <c r="H17" s="59" t="s">
        <v>74</v>
      </c>
      <c r="I17" s="59" t="s">
        <v>74</v>
      </c>
      <c r="J17" s="59" t="s">
        <v>74</v>
      </c>
      <c r="K17" s="59" t="s">
        <v>116</v>
      </c>
      <c r="L17" s="59" t="s">
        <v>74</v>
      </c>
      <c r="M17" s="59" t="s">
        <v>74</v>
      </c>
      <c r="N17" s="59" t="s">
        <v>74</v>
      </c>
      <c r="O17" s="59" t="s">
        <v>74</v>
      </c>
      <c r="P17" s="59" t="s">
        <v>116</v>
      </c>
      <c r="Q17" s="59" t="s">
        <v>116</v>
      </c>
      <c r="R17" s="59" t="s">
        <v>116</v>
      </c>
      <c r="S17" s="59" t="s">
        <v>116</v>
      </c>
      <c r="T17" s="59" t="s">
        <v>116</v>
      </c>
      <c r="U17" s="59" t="s">
        <v>116</v>
      </c>
      <c r="V17" s="59" t="s">
        <v>74</v>
      </c>
      <c r="W17" s="59" t="s">
        <v>74</v>
      </c>
      <c r="X17" s="59" t="s">
        <v>74</v>
      </c>
      <c r="Y17" s="59" t="s">
        <v>116</v>
      </c>
      <c r="Z17" s="59" t="s">
        <v>74</v>
      </c>
      <c r="AA17" s="59" t="s">
        <v>74</v>
      </c>
      <c r="AB17" s="59" t="s">
        <v>74</v>
      </c>
      <c r="AC17" s="59" t="s">
        <v>74</v>
      </c>
      <c r="AD17" s="59" t="s">
        <v>74</v>
      </c>
      <c r="AE17" s="59" t="s">
        <v>74</v>
      </c>
      <c r="AF17" s="60" t="s">
        <v>116</v>
      </c>
      <c r="AG17" s="18"/>
      <c r="AH17" s="7">
        <f>COUNTA(April!$C17:$AG17)</f>
        <v>30</v>
      </c>
      <c r="AI17" s="18">
        <f>January5[[#This Row],[Total Days]]-(COUNTIF(C17:AG17,"H"))</f>
        <v>30</v>
      </c>
      <c r="AK17" s="41" t="s">
        <v>83</v>
      </c>
      <c r="AL17" s="20" t="s">
        <v>140</v>
      </c>
      <c r="AM17" s="20"/>
    </row>
    <row r="18" spans="2:39" ht="30" customHeight="1" thickBot="1" x14ac:dyDescent="0.4">
      <c r="B18" s="53" t="s">
        <v>102</v>
      </c>
      <c r="C18" s="61" t="s">
        <v>74</v>
      </c>
      <c r="D18" s="62" t="s">
        <v>114</v>
      </c>
      <c r="E18" s="62" t="s">
        <v>74</v>
      </c>
      <c r="F18" s="62" t="s">
        <v>74</v>
      </c>
      <c r="G18" s="62" t="s">
        <v>74</v>
      </c>
      <c r="H18" s="62" t="s">
        <v>116</v>
      </c>
      <c r="I18" s="62" t="s">
        <v>74</v>
      </c>
      <c r="J18" s="62" t="s">
        <v>74</v>
      </c>
      <c r="K18" s="62" t="s">
        <v>114</v>
      </c>
      <c r="L18" s="62" t="s">
        <v>74</v>
      </c>
      <c r="M18" s="62" t="s">
        <v>74</v>
      </c>
      <c r="N18" s="62" t="s">
        <v>74</v>
      </c>
      <c r="O18" s="62" t="s">
        <v>116</v>
      </c>
      <c r="P18" s="62" t="s">
        <v>74</v>
      </c>
      <c r="Q18" s="62" t="s">
        <v>74</v>
      </c>
      <c r="R18" s="62" t="s">
        <v>114</v>
      </c>
      <c r="S18" s="62" t="s">
        <v>74</v>
      </c>
      <c r="T18" s="62" t="s">
        <v>74</v>
      </c>
      <c r="U18" s="62" t="s">
        <v>74</v>
      </c>
      <c r="V18" s="62" t="s">
        <v>116</v>
      </c>
      <c r="W18" s="62" t="s">
        <v>74</v>
      </c>
      <c r="X18" s="62" t="s">
        <v>74</v>
      </c>
      <c r="Y18" s="62" t="s">
        <v>114</v>
      </c>
      <c r="Z18" s="62" t="s">
        <v>74</v>
      </c>
      <c r="AA18" s="62" t="s">
        <v>74</v>
      </c>
      <c r="AB18" s="62" t="s">
        <v>74</v>
      </c>
      <c r="AC18" s="62" t="s">
        <v>116</v>
      </c>
      <c r="AD18" s="62" t="s">
        <v>74</v>
      </c>
      <c r="AE18" s="62" t="s">
        <v>74</v>
      </c>
      <c r="AF18" s="63" t="s">
        <v>114</v>
      </c>
      <c r="AG18" s="18"/>
      <c r="AH18" s="7">
        <f>COUNTA(April!$C18:$AG18)</f>
        <v>30</v>
      </c>
      <c r="AI18" s="18">
        <f>January5[[#This Row],[Total Days]]-(COUNTIF(C18:AG18,"H"))</f>
        <v>30</v>
      </c>
      <c r="AK18" s="41" t="s">
        <v>102</v>
      </c>
      <c r="AL18" s="20" t="s">
        <v>138</v>
      </c>
      <c r="AM18" s="20"/>
    </row>
    <row r="19" spans="2:39" ht="30" customHeight="1" x14ac:dyDescent="0.35">
      <c r="B19" s="49" t="s">
        <v>89</v>
      </c>
      <c r="C19" s="18" t="s">
        <v>114</v>
      </c>
      <c r="D19" s="18" t="s">
        <v>114</v>
      </c>
      <c r="E19" s="18" t="s">
        <v>114</v>
      </c>
      <c r="F19" s="18" t="s">
        <v>114</v>
      </c>
      <c r="G19" s="18" t="s">
        <v>114</v>
      </c>
      <c r="H19" s="18" t="s">
        <v>116</v>
      </c>
      <c r="I19" s="18" t="s">
        <v>114</v>
      </c>
      <c r="J19" s="18" t="s">
        <v>114</v>
      </c>
      <c r="K19" s="18" t="s">
        <v>114</v>
      </c>
      <c r="L19" s="18" t="s">
        <v>114</v>
      </c>
      <c r="M19" s="18" t="s">
        <v>114</v>
      </c>
      <c r="N19" s="18" t="s">
        <v>114</v>
      </c>
      <c r="O19" s="18" t="s">
        <v>116</v>
      </c>
      <c r="P19" s="18" t="s">
        <v>114</v>
      </c>
      <c r="Q19" s="18" t="s">
        <v>114</v>
      </c>
      <c r="R19" s="18" t="s">
        <v>114</v>
      </c>
      <c r="S19" s="18" t="s">
        <v>114</v>
      </c>
      <c r="T19" s="18" t="s">
        <v>116</v>
      </c>
      <c r="U19" s="18" t="s">
        <v>116</v>
      </c>
      <c r="V19" s="18" t="s">
        <v>116</v>
      </c>
      <c r="W19" s="18" t="s">
        <v>116</v>
      </c>
      <c r="X19" s="18" t="s">
        <v>116</v>
      </c>
      <c r="Y19" s="18" t="s">
        <v>116</v>
      </c>
      <c r="Z19" s="18" t="s">
        <v>114</v>
      </c>
      <c r="AA19" s="18" t="s">
        <v>114</v>
      </c>
      <c r="AB19" s="18" t="s">
        <v>114</v>
      </c>
      <c r="AC19" s="18" t="s">
        <v>116</v>
      </c>
      <c r="AD19" s="18" t="s">
        <v>114</v>
      </c>
      <c r="AE19" s="18" t="s">
        <v>114</v>
      </c>
      <c r="AF19" s="18" t="s">
        <v>114</v>
      </c>
      <c r="AG19" s="18"/>
      <c r="AH19" s="7">
        <f>COUNTA(April!$C19:$AG19)</f>
        <v>30</v>
      </c>
      <c r="AI19" s="18">
        <f>January5[[#This Row],[Total Days]]-(COUNTIF(C19:AG19,"H"))</f>
        <v>30</v>
      </c>
      <c r="AK19" s="41" t="s">
        <v>89</v>
      </c>
      <c r="AL19" s="20" t="s">
        <v>138</v>
      </c>
      <c r="AM19" s="20"/>
    </row>
    <row r="20" spans="2:39" ht="30" customHeight="1" x14ac:dyDescent="0.35">
      <c r="B20" s="47" t="s">
        <v>136</v>
      </c>
      <c r="C20" s="18" t="s">
        <v>114</v>
      </c>
      <c r="D20" s="18" t="s">
        <v>114</v>
      </c>
      <c r="E20" s="18" t="s">
        <v>114</v>
      </c>
      <c r="F20" s="18" t="s">
        <v>114</v>
      </c>
      <c r="G20" s="18" t="s">
        <v>114</v>
      </c>
      <c r="H20" s="18" t="s">
        <v>114</v>
      </c>
      <c r="I20" s="18" t="s">
        <v>116</v>
      </c>
      <c r="J20" s="18" t="s">
        <v>114</v>
      </c>
      <c r="K20" s="18" t="s">
        <v>114</v>
      </c>
      <c r="L20" s="18" t="s">
        <v>114</v>
      </c>
      <c r="M20" s="18" t="s">
        <v>114</v>
      </c>
      <c r="N20" s="18" t="s">
        <v>116</v>
      </c>
      <c r="O20" s="18" t="s">
        <v>116</v>
      </c>
      <c r="P20" s="18" t="s">
        <v>116</v>
      </c>
      <c r="Q20" s="18" t="s">
        <v>116</v>
      </c>
      <c r="R20" s="18" t="s">
        <v>116</v>
      </c>
      <c r="S20" s="18" t="s">
        <v>116</v>
      </c>
      <c r="T20" s="18" t="s">
        <v>114</v>
      </c>
      <c r="U20" s="18" t="s">
        <v>114</v>
      </c>
      <c r="V20" s="18" t="s">
        <v>114</v>
      </c>
      <c r="W20" s="18" t="s">
        <v>116</v>
      </c>
      <c r="X20" s="18" t="s">
        <v>114</v>
      </c>
      <c r="Y20" s="18" t="s">
        <v>114</v>
      </c>
      <c r="Z20" s="18" t="s">
        <v>114</v>
      </c>
      <c r="AA20" s="18" t="s">
        <v>114</v>
      </c>
      <c r="AB20" s="18" t="s">
        <v>114</v>
      </c>
      <c r="AC20" s="18" t="s">
        <v>114</v>
      </c>
      <c r="AD20" s="18" t="s">
        <v>116</v>
      </c>
      <c r="AE20" s="18" t="s">
        <v>114</v>
      </c>
      <c r="AF20" s="18" t="s">
        <v>114</v>
      </c>
      <c r="AG20" s="18"/>
      <c r="AH20" s="7">
        <f>COUNTA(April!$C20:$AG20)</f>
        <v>30</v>
      </c>
      <c r="AI20" s="18">
        <f>January5[[#This Row],[Total Days]]-(COUNTIF(C20:AG20,"H"))</f>
        <v>30</v>
      </c>
      <c r="AK20" s="41" t="s">
        <v>136</v>
      </c>
      <c r="AL20" s="20" t="s">
        <v>127</v>
      </c>
      <c r="AM20" s="20"/>
    </row>
    <row r="21" spans="2:39" ht="30" customHeight="1" x14ac:dyDescent="0.35">
      <c r="B21" s="50" t="s">
        <v>141</v>
      </c>
      <c r="C21" s="18" t="s">
        <v>114</v>
      </c>
      <c r="D21" s="18" t="s">
        <v>114</v>
      </c>
      <c r="E21" s="18" t="s">
        <v>114</v>
      </c>
      <c r="F21" s="18" t="s">
        <v>114</v>
      </c>
      <c r="G21" s="18" t="s">
        <v>143</v>
      </c>
      <c r="H21" s="18" t="s">
        <v>143</v>
      </c>
      <c r="I21" s="18" t="s">
        <v>116</v>
      </c>
      <c r="J21" s="18" t="s">
        <v>116</v>
      </c>
      <c r="K21" s="18" t="s">
        <v>116</v>
      </c>
      <c r="L21" s="18" t="s">
        <v>143</v>
      </c>
      <c r="M21" s="18" t="s">
        <v>144</v>
      </c>
      <c r="N21" s="18" t="s">
        <v>144</v>
      </c>
      <c r="O21" s="18" t="s">
        <v>114</v>
      </c>
      <c r="P21" s="18" t="s">
        <v>116</v>
      </c>
      <c r="Q21" s="18" t="s">
        <v>114</v>
      </c>
      <c r="R21" s="18" t="s">
        <v>144</v>
      </c>
      <c r="S21" s="18" t="s">
        <v>114</v>
      </c>
      <c r="T21" s="18" t="s">
        <v>114</v>
      </c>
      <c r="U21" s="18" t="s">
        <v>114</v>
      </c>
      <c r="V21" s="18" t="s">
        <v>114</v>
      </c>
      <c r="W21" s="18" t="s">
        <v>116</v>
      </c>
      <c r="X21" s="18" t="s">
        <v>114</v>
      </c>
      <c r="Y21" s="18" t="s">
        <v>114</v>
      </c>
      <c r="Z21" s="18" t="s">
        <v>114</v>
      </c>
      <c r="AA21" s="18" t="s">
        <v>114</v>
      </c>
      <c r="AB21" s="18" t="s">
        <v>114</v>
      </c>
      <c r="AC21" s="18" t="s">
        <v>114</v>
      </c>
      <c r="AD21" s="18" t="s">
        <v>116</v>
      </c>
      <c r="AE21" s="18" t="s">
        <v>114</v>
      </c>
      <c r="AF21" s="18" t="s">
        <v>114</v>
      </c>
      <c r="AG21" s="18"/>
      <c r="AH21" s="7">
        <f>COUNTA(April!$C21:$AG21)</f>
        <v>30</v>
      </c>
      <c r="AI21" s="18">
        <f>January5[[#This Row],[Total Days]]-(COUNTIF(C21:AG21,"H"))</f>
        <v>30</v>
      </c>
      <c r="AK21" s="41" t="s">
        <v>83</v>
      </c>
      <c r="AL21" s="20" t="s">
        <v>140</v>
      </c>
      <c r="AM21" s="20"/>
    </row>
    <row r="22" spans="2:39" ht="30" customHeight="1" x14ac:dyDescent="0.35">
      <c r="B22" s="50" t="s">
        <v>142</v>
      </c>
      <c r="C22" s="18" t="s">
        <v>114</v>
      </c>
      <c r="D22" s="18" t="s">
        <v>114</v>
      </c>
      <c r="E22" s="18" t="s">
        <v>116</v>
      </c>
      <c r="F22" s="18" t="s">
        <v>114</v>
      </c>
      <c r="G22" s="18" t="s">
        <v>114</v>
      </c>
      <c r="H22" s="18" t="s">
        <v>114</v>
      </c>
      <c r="I22" s="18" t="s">
        <v>114</v>
      </c>
      <c r="J22" s="18" t="s">
        <v>114</v>
      </c>
      <c r="K22" s="18" t="s">
        <v>114</v>
      </c>
      <c r="L22" s="18" t="s">
        <v>116</v>
      </c>
      <c r="M22" s="18" t="s">
        <v>114</v>
      </c>
      <c r="N22" s="18" t="s">
        <v>114</v>
      </c>
      <c r="O22" s="18" t="s">
        <v>114</v>
      </c>
      <c r="P22" s="18" t="s">
        <v>114</v>
      </c>
      <c r="Q22" s="18" t="s">
        <v>114</v>
      </c>
      <c r="R22" s="18" t="s">
        <v>114</v>
      </c>
      <c r="S22" s="18" t="s">
        <v>116</v>
      </c>
      <c r="T22" s="18" t="s">
        <v>114</v>
      </c>
      <c r="U22" s="18" t="s">
        <v>114</v>
      </c>
      <c r="V22" s="18" t="s">
        <v>114</v>
      </c>
      <c r="W22" s="18" t="s">
        <v>114</v>
      </c>
      <c r="X22" s="18" t="s">
        <v>116</v>
      </c>
      <c r="Y22" s="18" t="s">
        <v>116</v>
      </c>
      <c r="Z22" s="18" t="s">
        <v>116</v>
      </c>
      <c r="AA22" s="18" t="s">
        <v>116</v>
      </c>
      <c r="AB22" s="18" t="s">
        <v>116</v>
      </c>
      <c r="AC22" s="18" t="s">
        <v>116</v>
      </c>
      <c r="AD22" s="18" t="s">
        <v>114</v>
      </c>
      <c r="AE22" s="18" t="s">
        <v>114</v>
      </c>
      <c r="AF22" s="18" t="s">
        <v>114</v>
      </c>
      <c r="AG22" s="18"/>
      <c r="AH22" s="7">
        <f>COUNTA(April!$C22:$AG22)</f>
        <v>30</v>
      </c>
      <c r="AI22" s="18">
        <f>January5[[#This Row],[Total Days]]-(COUNTIF(C22:AG22,"H"))</f>
        <v>30</v>
      </c>
      <c r="AK22" s="41" t="s">
        <v>83</v>
      </c>
      <c r="AL22" s="20" t="s">
        <v>140</v>
      </c>
      <c r="AM22" s="20"/>
    </row>
    <row r="23" spans="2:39" ht="30" customHeight="1" x14ac:dyDescent="0.35">
      <c r="B23" s="52" t="s">
        <v>84</v>
      </c>
      <c r="C23" s="18" t="s">
        <v>114</v>
      </c>
      <c r="D23" s="18" t="s">
        <v>114</v>
      </c>
      <c r="E23" s="18" t="s">
        <v>114</v>
      </c>
      <c r="F23" s="18" t="s">
        <v>114</v>
      </c>
      <c r="G23" s="18" t="s">
        <v>114</v>
      </c>
      <c r="H23" s="18" t="s">
        <v>114</v>
      </c>
      <c r="I23" s="18" t="s">
        <v>116</v>
      </c>
      <c r="J23" s="18" t="s">
        <v>114</v>
      </c>
      <c r="K23" s="18" t="s">
        <v>114</v>
      </c>
      <c r="L23" s="18" t="s">
        <v>114</v>
      </c>
      <c r="M23" s="18" t="s">
        <v>114</v>
      </c>
      <c r="N23" s="18" t="s">
        <v>114</v>
      </c>
      <c r="O23" s="18" t="s">
        <v>114</v>
      </c>
      <c r="P23" s="18" t="s">
        <v>116</v>
      </c>
      <c r="Q23" s="18" t="s">
        <v>114</v>
      </c>
      <c r="R23" s="18" t="s">
        <v>114</v>
      </c>
      <c r="S23" s="18" t="s">
        <v>114</v>
      </c>
      <c r="T23" s="18" t="s">
        <v>114</v>
      </c>
      <c r="U23" s="18" t="s">
        <v>114</v>
      </c>
      <c r="V23" s="18" t="s">
        <v>114</v>
      </c>
      <c r="W23" s="18" t="s">
        <v>116</v>
      </c>
      <c r="X23" s="18" t="s">
        <v>114</v>
      </c>
      <c r="Y23" s="18" t="s">
        <v>114</v>
      </c>
      <c r="Z23" s="18" t="s">
        <v>114</v>
      </c>
      <c r="AA23" s="18" t="s">
        <v>114</v>
      </c>
      <c r="AB23" s="18" t="s">
        <v>114</v>
      </c>
      <c r="AC23" s="18" t="s">
        <v>114</v>
      </c>
      <c r="AD23" s="18" t="s">
        <v>116</v>
      </c>
      <c r="AE23" s="18" t="s">
        <v>114</v>
      </c>
      <c r="AF23" s="18" t="s">
        <v>114</v>
      </c>
      <c r="AG23" s="18"/>
      <c r="AH23" s="7">
        <f>COUNTA(April!$C23:$AG23)</f>
        <v>30</v>
      </c>
      <c r="AI23" s="18">
        <f>January5[[#This Row],[Total Days]]-(COUNTIF(C23:AG23,"H"))</f>
        <v>30</v>
      </c>
      <c r="AK23" s="41" t="s">
        <v>84</v>
      </c>
      <c r="AL23" s="20" t="s">
        <v>127</v>
      </c>
      <c r="AM23" s="20"/>
    </row>
    <row r="24" spans="2:39" ht="30" customHeight="1" x14ac:dyDescent="0.35">
      <c r="B24" s="47" t="s">
        <v>85</v>
      </c>
      <c r="C24" s="18" t="s">
        <v>114</v>
      </c>
      <c r="D24" s="18" t="s">
        <v>114</v>
      </c>
      <c r="E24" s="18" t="s">
        <v>114</v>
      </c>
      <c r="F24" s="18" t="s">
        <v>114</v>
      </c>
      <c r="G24" s="18" t="s">
        <v>114</v>
      </c>
      <c r="H24" s="18" t="s">
        <v>116</v>
      </c>
      <c r="I24" s="18" t="s">
        <v>114</v>
      </c>
      <c r="J24" s="18" t="s">
        <v>114</v>
      </c>
      <c r="K24" s="18" t="s">
        <v>114</v>
      </c>
      <c r="L24" s="18" t="s">
        <v>114</v>
      </c>
      <c r="M24" s="18" t="s">
        <v>114</v>
      </c>
      <c r="N24" s="18" t="s">
        <v>114</v>
      </c>
      <c r="O24" s="18" t="s">
        <v>116</v>
      </c>
      <c r="P24" s="18" t="s">
        <v>114</v>
      </c>
      <c r="Q24" s="18" t="s">
        <v>114</v>
      </c>
      <c r="R24" s="18" t="s">
        <v>114</v>
      </c>
      <c r="S24" s="18" t="s">
        <v>114</v>
      </c>
      <c r="T24" s="18" t="s">
        <v>114</v>
      </c>
      <c r="U24" s="18" t="s">
        <v>114</v>
      </c>
      <c r="V24" s="18" t="s">
        <v>116</v>
      </c>
      <c r="W24" s="18" t="s">
        <v>114</v>
      </c>
      <c r="X24" s="18" t="s">
        <v>114</v>
      </c>
      <c r="Y24" s="18" t="s">
        <v>114</v>
      </c>
      <c r="Z24" s="18" t="s">
        <v>114</v>
      </c>
      <c r="AA24" s="18" t="s">
        <v>116</v>
      </c>
      <c r="AB24" s="18" t="s">
        <v>116</v>
      </c>
      <c r="AC24" s="18" t="s">
        <v>116</v>
      </c>
      <c r="AD24" s="18" t="s">
        <v>116</v>
      </c>
      <c r="AE24" s="18" t="s">
        <v>116</v>
      </c>
      <c r="AF24" s="18" t="s">
        <v>116</v>
      </c>
      <c r="AG24" s="18"/>
      <c r="AH24" s="7">
        <f>COUNTA(April!$C24:$AG24)</f>
        <v>30</v>
      </c>
      <c r="AI24" s="18">
        <f>January5[[#This Row],[Total Days]]-(COUNTIF(C24:AG24,"H"))</f>
        <v>30</v>
      </c>
      <c r="AK24" s="41" t="s">
        <v>85</v>
      </c>
      <c r="AL24" s="20" t="s">
        <v>138</v>
      </c>
      <c r="AM24" s="20"/>
    </row>
    <row r="25" spans="2:39" ht="30" customHeight="1" thickBot="1" x14ac:dyDescent="0.4">
      <c r="B25" s="54" t="s">
        <v>103</v>
      </c>
      <c r="C25" s="18" t="s">
        <v>116</v>
      </c>
      <c r="D25" s="18" t="s">
        <v>116</v>
      </c>
      <c r="E25" s="18" t="s">
        <v>116</v>
      </c>
      <c r="F25" s="18" t="s">
        <v>116</v>
      </c>
      <c r="G25" s="18" t="s">
        <v>116</v>
      </c>
      <c r="H25" s="18" t="s">
        <v>116</v>
      </c>
      <c r="I25" s="18" t="s">
        <v>114</v>
      </c>
      <c r="J25" s="18" t="s">
        <v>114</v>
      </c>
      <c r="K25" s="18" t="s">
        <v>114</v>
      </c>
      <c r="L25" s="18" t="s">
        <v>116</v>
      </c>
      <c r="M25" s="18" t="s">
        <v>114</v>
      </c>
      <c r="N25" s="18" t="s">
        <v>114</v>
      </c>
      <c r="O25" s="18" t="s">
        <v>114</v>
      </c>
      <c r="P25" s="18" t="s">
        <v>114</v>
      </c>
      <c r="Q25" s="18" t="s">
        <v>114</v>
      </c>
      <c r="R25" s="18" t="s">
        <v>114</v>
      </c>
      <c r="S25" s="18" t="s">
        <v>116</v>
      </c>
      <c r="T25" s="18" t="s">
        <v>114</v>
      </c>
      <c r="U25" s="18" t="s">
        <v>114</v>
      </c>
      <c r="V25" s="18" t="s">
        <v>114</v>
      </c>
      <c r="W25" s="18" t="s">
        <v>114</v>
      </c>
      <c r="X25" s="18" t="s">
        <v>114</v>
      </c>
      <c r="Y25" s="18" t="s">
        <v>114</v>
      </c>
      <c r="Z25" s="18" t="s">
        <v>116</v>
      </c>
      <c r="AA25" s="18" t="s">
        <v>114</v>
      </c>
      <c r="AB25" s="18" t="s">
        <v>114</v>
      </c>
      <c r="AC25" s="18" t="s">
        <v>114</v>
      </c>
      <c r="AD25" s="18" t="s">
        <v>114</v>
      </c>
      <c r="AE25" s="18" t="s">
        <v>114</v>
      </c>
      <c r="AF25" s="18" t="s">
        <v>114</v>
      </c>
      <c r="AG25" s="18"/>
      <c r="AH25" s="7">
        <f>COUNTA(April!$C25:$AG25)</f>
        <v>30</v>
      </c>
      <c r="AI25" s="18">
        <f>January5[[#This Row],[Total Days]]-(COUNTIF(C25:AG25,"H"))</f>
        <v>30</v>
      </c>
      <c r="AK25" s="41" t="s">
        <v>103</v>
      </c>
      <c r="AL25" s="20" t="s">
        <v>139</v>
      </c>
      <c r="AM25" s="20"/>
    </row>
    <row r="26" spans="2:39" ht="30" customHeight="1" thickBot="1" x14ac:dyDescent="0.4">
      <c r="C26" s="2" t="s">
        <v>50</v>
      </c>
      <c r="D26" s="2" t="s">
        <v>51</v>
      </c>
      <c r="E26" s="2" t="s">
        <v>52</v>
      </c>
      <c r="F26" s="2" t="s">
        <v>53</v>
      </c>
      <c r="G26" s="2" t="s">
        <v>54</v>
      </c>
      <c r="H26" s="2" t="s">
        <v>48</v>
      </c>
      <c r="I26" s="2" t="s">
        <v>49</v>
      </c>
      <c r="J26" s="2" t="s">
        <v>50</v>
      </c>
      <c r="K26" s="2" t="s">
        <v>51</v>
      </c>
      <c r="L26" s="2" t="s">
        <v>52</v>
      </c>
      <c r="M26" s="2" t="s">
        <v>53</v>
      </c>
      <c r="N26" s="2" t="s">
        <v>54</v>
      </c>
      <c r="O26" s="2" t="s">
        <v>48</v>
      </c>
      <c r="P26" s="2" t="s">
        <v>49</v>
      </c>
      <c r="Q26" s="2" t="s">
        <v>50</v>
      </c>
      <c r="R26" s="2" t="s">
        <v>51</v>
      </c>
      <c r="S26" s="2" t="s">
        <v>52</v>
      </c>
      <c r="T26" s="2" t="s">
        <v>53</v>
      </c>
      <c r="U26" s="2" t="s">
        <v>54</v>
      </c>
      <c r="V26" s="2" t="s">
        <v>48</v>
      </c>
      <c r="W26" s="2" t="s">
        <v>49</v>
      </c>
      <c r="X26" s="2" t="s">
        <v>50</v>
      </c>
      <c r="Y26" s="2" t="s">
        <v>51</v>
      </c>
      <c r="Z26" s="2" t="s">
        <v>52</v>
      </c>
      <c r="AA26" s="2" t="s">
        <v>53</v>
      </c>
      <c r="AB26" s="2" t="s">
        <v>54</v>
      </c>
      <c r="AC26" s="2" t="s">
        <v>48</v>
      </c>
      <c r="AD26" s="2" t="s">
        <v>49</v>
      </c>
      <c r="AE26" s="2" t="s">
        <v>50</v>
      </c>
      <c r="AF26" s="2" t="s">
        <v>51</v>
      </c>
      <c r="AG26" s="2" t="s">
        <v>50</v>
      </c>
      <c r="AK26" s="27"/>
    </row>
    <row r="27" spans="2:39" ht="30" customHeight="1" thickBot="1" x14ac:dyDescent="0.4">
      <c r="C27" s="2" t="s">
        <v>9</v>
      </c>
      <c r="D27" s="2" t="s">
        <v>10</v>
      </c>
      <c r="E27" s="2" t="s">
        <v>11</v>
      </c>
      <c r="F27" s="2" t="s">
        <v>12</v>
      </c>
      <c r="G27" s="2" t="s">
        <v>13</v>
      </c>
      <c r="H27" s="2" t="s">
        <v>14</v>
      </c>
      <c r="I27" s="2" t="s">
        <v>15</v>
      </c>
      <c r="J27" s="2" t="s">
        <v>16</v>
      </c>
      <c r="K27" s="2" t="s">
        <v>17</v>
      </c>
      <c r="L27" s="2" t="s">
        <v>18</v>
      </c>
      <c r="M27" s="2" t="s">
        <v>19</v>
      </c>
      <c r="N27" s="2" t="s">
        <v>20</v>
      </c>
      <c r="O27" s="2" t="s">
        <v>21</v>
      </c>
      <c r="P27" s="2" t="s">
        <v>22</v>
      </c>
      <c r="Q27" s="2" t="s">
        <v>23</v>
      </c>
      <c r="R27" s="2" t="s">
        <v>24</v>
      </c>
      <c r="S27" s="2" t="s">
        <v>25</v>
      </c>
      <c r="T27" s="2" t="s">
        <v>26</v>
      </c>
      <c r="U27" s="2" t="s">
        <v>27</v>
      </c>
      <c r="V27" s="2" t="s">
        <v>28</v>
      </c>
      <c r="W27" s="2" t="s">
        <v>29</v>
      </c>
      <c r="X27" s="2" t="s">
        <v>30</v>
      </c>
      <c r="Y27" s="2" t="s">
        <v>31</v>
      </c>
      <c r="Z27" s="2" t="s">
        <v>32</v>
      </c>
      <c r="AA27" s="2" t="s">
        <v>33</v>
      </c>
      <c r="AB27" s="2" t="s">
        <v>34</v>
      </c>
      <c r="AC27" s="2" t="s">
        <v>35</v>
      </c>
      <c r="AD27" s="2" t="s">
        <v>36</v>
      </c>
      <c r="AE27" s="2" t="s">
        <v>37</v>
      </c>
      <c r="AF27" s="2" t="s">
        <v>38</v>
      </c>
      <c r="AG27" s="2" t="s">
        <v>39</v>
      </c>
      <c r="AK27" s="27"/>
    </row>
    <row r="28" spans="2:39" ht="30" customHeight="1" thickBot="1" x14ac:dyDescent="0.4">
      <c r="AK28" s="27"/>
    </row>
  </sheetData>
  <mergeCells count="10">
    <mergeCell ref="AI2:AK2"/>
    <mergeCell ref="C4:AG4"/>
    <mergeCell ref="D2:F2"/>
    <mergeCell ref="H2:J2"/>
    <mergeCell ref="L2:M2"/>
    <mergeCell ref="O2:Q2"/>
    <mergeCell ref="S2:U2"/>
    <mergeCell ref="W2:Y2"/>
    <mergeCell ref="AA2:AC2"/>
    <mergeCell ref="AE2:AG2"/>
  </mergeCells>
  <phoneticPr fontId="9" type="noConversion"/>
  <conditionalFormatting sqref="C7:AD7 X10:AE10 C19:AD23 C12:AF18 C24:AE24 C8:AF8 C9:AD11">
    <cfRule type="endsWith" dxfId="395" priority="208" stopIfTrue="1" operator="endsWith" text="AB">
      <formula>RIGHT(C7,LEN("AB"))="AB"</formula>
    </cfRule>
  </conditionalFormatting>
  <conditionalFormatting sqref="C7:AD7 X10:AE10 C12:AF18 C19:AD23 C24:AE24 C8:AF8 C9:AD11">
    <cfRule type="beginsWith" dxfId="394" priority="215" stopIfTrue="1" operator="beginsWith" text="SS">
      <formula>LEFT(C7,LEN("SS"))="SS"</formula>
    </cfRule>
    <cfRule type="beginsWith" dxfId="393" priority="214" stopIfTrue="1" operator="beginsWith" text="DR">
      <formula>LEFT(C7,LEN("DR"))="DR"</formula>
    </cfRule>
    <cfRule type="endsWith" dxfId="392" priority="213" stopIfTrue="1" operator="endsWith" text="TBH">
      <formula>RIGHT(C7,LEN("TBH"))="TBH"</formula>
    </cfRule>
    <cfRule type="endsWith" dxfId="391" priority="212" stopIfTrue="1" operator="endsWith" text="FL">
      <formula>RIGHT(C7,LEN("FL"))="FL"</formula>
    </cfRule>
    <cfRule type="endsWith" dxfId="390" priority="211" stopIfTrue="1" operator="endsWith" text="OF">
      <formula>RIGHT(C7,LEN("OF"))="OF"</formula>
    </cfRule>
    <cfRule type="beginsWith" dxfId="389" priority="216" stopIfTrue="1" operator="beginsWith" text="DO">
      <formula>LEFT(C7,LEN("DO"))="DO"</formula>
    </cfRule>
    <cfRule type="beginsWith" dxfId="388" priority="209" stopIfTrue="1" operator="beginsWith" text="SL">
      <formula>LEFT(C7,LEN("SL"))="SL"</formula>
    </cfRule>
    <cfRule type="beginsWith" dxfId="387" priority="210" stopIfTrue="1" operator="beginsWith" text="AL">
      <formula>LEFT(C7,LEN("AL"))="AL"</formula>
    </cfRule>
  </conditionalFormatting>
  <conditionalFormatting sqref="AD7">
    <cfRule type="endsWith" dxfId="386" priority="150" stopIfTrue="1" operator="endsWith" text="TBH">
      <formula>RIGHT(AD7,LEN("TBH"))="TBH"</formula>
    </cfRule>
    <cfRule type="beginsWith" dxfId="385" priority="153" stopIfTrue="1" operator="beginsWith" text="DO">
      <formula>LEFT(AD7,LEN("DO"))="DO"</formula>
    </cfRule>
    <cfRule type="beginsWith" dxfId="384" priority="152" stopIfTrue="1" operator="beginsWith" text="SS">
      <formula>LEFT(AD7,LEN("SS"))="SS"</formula>
    </cfRule>
    <cfRule type="beginsWith" dxfId="383" priority="151" stopIfTrue="1" operator="beginsWith" text="DR">
      <formula>LEFT(AD7,LEN("DR"))="DR"</formula>
    </cfRule>
    <cfRule type="endsWith" dxfId="382" priority="149" stopIfTrue="1" operator="endsWith" text="FL">
      <formula>RIGHT(AD7,LEN("FL"))="FL"</formula>
    </cfRule>
    <cfRule type="endsWith" dxfId="381" priority="148" stopIfTrue="1" operator="endsWith" text="OF">
      <formula>RIGHT(AD7,LEN("OF"))="OF"</formula>
    </cfRule>
    <cfRule type="beginsWith" dxfId="380" priority="147" stopIfTrue="1" operator="beginsWith" text="AL">
      <formula>LEFT(AD7,LEN("AL"))="AL"</formula>
    </cfRule>
    <cfRule type="beginsWith" dxfId="379" priority="146" stopIfTrue="1" operator="beginsWith" text="SL">
      <formula>LEFT(AD7,LEN("SL"))="SL"</formula>
    </cfRule>
    <cfRule type="endsWith" dxfId="378" priority="145" stopIfTrue="1" operator="endsWith" text="AB">
      <formula>RIGHT(AD7,LEN("AB"))="AB"</formula>
    </cfRule>
  </conditionalFormatting>
  <conditionalFormatting sqref="AD11">
    <cfRule type="endsWith" dxfId="377" priority="91" stopIfTrue="1" operator="endsWith" text="AB">
      <formula>RIGHT(AD11,LEN("AB"))="AB"</formula>
    </cfRule>
    <cfRule type="beginsWith" dxfId="376" priority="92" stopIfTrue="1" operator="beginsWith" text="SL">
      <formula>LEFT(AD11,LEN("SL"))="SL"</formula>
    </cfRule>
    <cfRule type="beginsWith" dxfId="375" priority="93" stopIfTrue="1" operator="beginsWith" text="AL">
      <formula>LEFT(AD11,LEN("AL"))="AL"</formula>
    </cfRule>
    <cfRule type="endsWith" dxfId="374" priority="94" stopIfTrue="1" operator="endsWith" text="OF">
      <formula>RIGHT(AD11,LEN("OF"))="OF"</formula>
    </cfRule>
    <cfRule type="endsWith" dxfId="373" priority="95" stopIfTrue="1" operator="endsWith" text="FL">
      <formula>RIGHT(AD11,LEN("FL"))="FL"</formula>
    </cfRule>
    <cfRule type="endsWith" dxfId="372" priority="96" stopIfTrue="1" operator="endsWith" text="TBH">
      <formula>RIGHT(AD11,LEN("TBH"))="TBH"</formula>
    </cfRule>
    <cfRule type="beginsWith" dxfId="371" priority="97" stopIfTrue="1" operator="beginsWith" text="DR">
      <formula>LEFT(AD11,LEN("DR"))="DR"</formula>
    </cfRule>
    <cfRule type="beginsWith" dxfId="370" priority="98" stopIfTrue="1" operator="beginsWith" text="SS">
      <formula>LEFT(AD11,LEN("SS"))="SS"</formula>
    </cfRule>
    <cfRule type="beginsWith" dxfId="369" priority="99" stopIfTrue="1" operator="beginsWith" text="DO">
      <formula>LEFT(AD11,LEN("DO"))="DO"</formula>
    </cfRule>
  </conditionalFormatting>
  <conditionalFormatting sqref="AE7">
    <cfRule type="endsWith" dxfId="368" priority="136" stopIfTrue="1" operator="endsWith" text="AB">
      <formula>RIGHT(AE7,LEN("AB"))="AB"</formula>
    </cfRule>
    <cfRule type="beginsWith" dxfId="367" priority="137" stopIfTrue="1" operator="beginsWith" text="SL">
      <formula>LEFT(AE7,LEN("SL"))="SL"</formula>
    </cfRule>
    <cfRule type="beginsWith" dxfId="366" priority="138" stopIfTrue="1" operator="beginsWith" text="AL">
      <formula>LEFT(AE7,LEN("AL"))="AL"</formula>
    </cfRule>
    <cfRule type="endsWith" dxfId="365" priority="139" stopIfTrue="1" operator="endsWith" text="OF">
      <formula>RIGHT(AE7,LEN("OF"))="OF"</formula>
    </cfRule>
    <cfRule type="endsWith" dxfId="364" priority="140" stopIfTrue="1" operator="endsWith" text="FL">
      <formula>RIGHT(AE7,LEN("FL"))="FL"</formula>
    </cfRule>
    <cfRule type="endsWith" dxfId="363" priority="141" stopIfTrue="1" operator="endsWith" text="TBH">
      <formula>RIGHT(AE7,LEN("TBH"))="TBH"</formula>
    </cfRule>
    <cfRule type="beginsWith" dxfId="362" priority="142" stopIfTrue="1" operator="beginsWith" text="DR">
      <formula>LEFT(AE7,LEN("DR"))="DR"</formula>
    </cfRule>
    <cfRule type="beginsWith" dxfId="361" priority="143" stopIfTrue="1" operator="beginsWith" text="SS">
      <formula>LEFT(AE7,LEN("SS"))="SS"</formula>
    </cfRule>
    <cfRule type="beginsWith" dxfId="360" priority="144" stopIfTrue="1" operator="beginsWith" text="DO">
      <formula>LEFT(AE7,LEN("DO"))="DO"</formula>
    </cfRule>
  </conditionalFormatting>
  <conditionalFormatting sqref="AE11">
    <cfRule type="beginsWith" dxfId="359" priority="90" stopIfTrue="1" operator="beginsWith" text="DO">
      <formula>LEFT(AE11,LEN("DO"))="DO"</formula>
    </cfRule>
    <cfRule type="beginsWith" dxfId="358" priority="89" stopIfTrue="1" operator="beginsWith" text="SS">
      <formula>LEFT(AE11,LEN("SS"))="SS"</formula>
    </cfRule>
    <cfRule type="beginsWith" dxfId="357" priority="88" stopIfTrue="1" operator="beginsWith" text="DR">
      <formula>LEFT(AE11,LEN("DR"))="DR"</formula>
    </cfRule>
    <cfRule type="endsWith" dxfId="356" priority="87" stopIfTrue="1" operator="endsWith" text="TBH">
      <formula>RIGHT(AE11,LEN("TBH"))="TBH"</formula>
    </cfRule>
    <cfRule type="endsWith" dxfId="355" priority="86" stopIfTrue="1" operator="endsWith" text="FL">
      <formula>RIGHT(AE11,LEN("FL"))="FL"</formula>
    </cfRule>
    <cfRule type="beginsWith" dxfId="354" priority="84" stopIfTrue="1" operator="beginsWith" text="AL">
      <formula>LEFT(AE11,LEN("AL"))="AL"</formula>
    </cfRule>
    <cfRule type="beginsWith" dxfId="353" priority="83" stopIfTrue="1" operator="beginsWith" text="SL">
      <formula>LEFT(AE11,LEN("SL"))="SL"</formula>
    </cfRule>
    <cfRule type="endsWith" dxfId="352" priority="82" stopIfTrue="1" operator="endsWith" text="AB">
      <formula>RIGHT(AE11,LEN("AB"))="AB"</formula>
    </cfRule>
    <cfRule type="endsWith" dxfId="351" priority="85" stopIfTrue="1" operator="endsWith" text="OF">
      <formula>RIGHT(AE11,LEN("OF"))="OF"</formula>
    </cfRule>
  </conditionalFormatting>
  <conditionalFormatting sqref="AE7:AG7 AK7:AL25 AG8 AE9:AG11 AG12:AG18 AD19:AG22 AD23:AF23 AG23:AG25 AF24 C25:AF25">
    <cfRule type="beginsWith" dxfId="350" priority="61" stopIfTrue="1" operator="beginsWith" text="DR">
      <formula>LEFT(C7,LEN("DR"))="DR"</formula>
    </cfRule>
    <cfRule type="beginsWith" dxfId="349" priority="63" stopIfTrue="1" operator="beginsWith" text="DO">
      <formula>LEFT(C7,LEN("DO"))="DO"</formula>
    </cfRule>
    <cfRule type="beginsWith" dxfId="348" priority="62" stopIfTrue="1" operator="beginsWith" text="SS">
      <formula>LEFT(C7,LEN("SS"))="SS"</formula>
    </cfRule>
    <cfRule type="endsWith" dxfId="347" priority="55" stopIfTrue="1" operator="endsWith" text="AB">
      <formula>RIGHT(C7,LEN("AB"))="AB"</formula>
    </cfRule>
    <cfRule type="endsWith" dxfId="346" priority="60" stopIfTrue="1" operator="endsWith" text="TBH">
      <formula>RIGHT(C7,LEN("TBH"))="TBH"</formula>
    </cfRule>
    <cfRule type="endsWith" dxfId="345" priority="59" stopIfTrue="1" operator="endsWith" text="FL">
      <formula>RIGHT(C7,LEN("FL"))="FL"</formula>
    </cfRule>
    <cfRule type="endsWith" dxfId="344" priority="58" stopIfTrue="1" operator="endsWith" text="OF">
      <formula>RIGHT(C7,LEN("OF"))="OF"</formula>
    </cfRule>
    <cfRule type="beginsWith" dxfId="343" priority="57" stopIfTrue="1" operator="beginsWith" text="AL">
      <formula>LEFT(C7,LEN("AL"))="AL"</formula>
    </cfRule>
    <cfRule type="beginsWith" dxfId="342" priority="56" stopIfTrue="1" operator="beginsWith" text="SL">
      <formula>LEFT(C7,LEN("SL"))="SL"</formula>
    </cfRule>
  </conditionalFormatting>
  <dataValidations count="3">
    <dataValidation allowBlank="1" showErrorMessage="1" sqref="AH4 A1 C26:AG27 AH2:AI2 C1:AG1 Z2:AA2 C2:W2 AD2:AE2 AK26:AK28 C3:AG7 B1:B7 C8:AF8 AA19:AF24 AA9:AG18 AL7:AL25 AM8:AM25 C9:Z24" xr:uid="{2F386605-3C4D-4ADE-BCCE-81F46A7AB379}"/>
    <dataValidation allowBlank="1" showInputMessage="1" showErrorMessage="1" prompt="Enter year in the cell below" sqref="AH3" xr:uid="{3DD5B273-621F-4666-8914-BFB676404439}"/>
    <dataValidation allowBlank="1" showInputMessage="1" showErrorMessage="1" prompt="Automatically calculates total number of days an employee was absent this month" sqref="AH6" xr:uid="{867FDC7E-A729-4050-B8AC-CC6CB83C0A21}"/>
  </dataValidations>
  <printOptions horizontalCentered="1"/>
  <pageMargins left="0.25" right="0.25" top="0.75" bottom="0.75" header="0.3" footer="0.3"/>
  <pageSetup paperSize="9" scale="44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FCA2A0-C692-4164-9D49-082D73D9BE3E}">
          <x14:formula1>
            <xm:f>'Employee Names'!$B$4:$B$37</xm:f>
          </x14:formula1>
          <xm:sqref>B7:B25 AK7:AK25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A099-773F-4332-9D5C-DA39E5643B02}">
  <sheetPr>
    <tabColor theme="2" tint="-0.249977111117893"/>
    <pageSetUpPr fitToPage="1"/>
  </sheetPr>
  <dimension ref="A1:AM28"/>
  <sheetViews>
    <sheetView showGridLines="0" topLeftCell="A3" zoomScale="85" zoomScaleNormal="85" workbookViewId="0">
      <selection activeCell="B12" sqref="B12"/>
    </sheetView>
  </sheetViews>
  <sheetFormatPr defaultColWidth="6.1796875" defaultRowHeight="30" customHeight="1" x14ac:dyDescent="0.35"/>
  <cols>
    <col min="2" max="2" width="42" bestFit="1" customWidth="1"/>
    <col min="3" max="11" width="6.36328125" bestFit="1" customWidth="1"/>
    <col min="12" max="33" width="7.36328125" bestFit="1" customWidth="1"/>
    <col min="34" max="34" width="14.1796875" bestFit="1" customWidth="1"/>
    <col min="35" max="35" width="9.1796875" bestFit="1" customWidth="1"/>
    <col min="37" max="37" width="16.26953125" bestFit="1" customWidth="1"/>
    <col min="38" max="38" width="9.54296875" bestFit="1" customWidth="1"/>
  </cols>
  <sheetData>
    <row r="1" spans="1:39" ht="50" customHeight="1" x14ac:dyDescent="0.35">
      <c r="A1" s="12"/>
      <c r="B1" s="10" t="s">
        <v>0</v>
      </c>
    </row>
    <row r="2" spans="1:39" ht="28" customHeight="1" x14ac:dyDescent="0.35">
      <c r="B2" s="13" t="s">
        <v>1</v>
      </c>
      <c r="C2" s="3" t="s">
        <v>116</v>
      </c>
      <c r="D2" s="67" t="s">
        <v>117</v>
      </c>
      <c r="E2" s="67"/>
      <c r="F2" s="67"/>
      <c r="G2" s="29" t="s">
        <v>74</v>
      </c>
      <c r="H2" s="68" t="s">
        <v>107</v>
      </c>
      <c r="I2" s="68"/>
      <c r="J2" s="68"/>
      <c r="K2" s="4" t="s">
        <v>114</v>
      </c>
      <c r="L2" s="68" t="s">
        <v>108</v>
      </c>
      <c r="M2" s="68"/>
      <c r="N2" s="5" t="s">
        <v>61</v>
      </c>
      <c r="O2" s="67" t="s">
        <v>106</v>
      </c>
      <c r="P2" s="67"/>
      <c r="Q2" s="67"/>
      <c r="R2" s="6" t="s">
        <v>2</v>
      </c>
      <c r="S2" s="68" t="s">
        <v>109</v>
      </c>
      <c r="T2" s="68"/>
      <c r="U2" s="68"/>
      <c r="V2" s="33" t="s">
        <v>115</v>
      </c>
      <c r="W2" s="65" t="s">
        <v>110</v>
      </c>
      <c r="X2" s="65"/>
      <c r="Y2" s="65"/>
      <c r="Z2" s="34" t="s">
        <v>118</v>
      </c>
      <c r="AA2" s="65" t="s">
        <v>119</v>
      </c>
      <c r="AB2" s="65"/>
      <c r="AC2" s="65"/>
      <c r="AD2" s="42" t="s">
        <v>120</v>
      </c>
      <c r="AE2" s="65" t="s">
        <v>121</v>
      </c>
      <c r="AF2" s="65"/>
      <c r="AG2" s="65"/>
      <c r="AH2" s="43" t="s">
        <v>122</v>
      </c>
      <c r="AI2" s="65" t="s">
        <v>123</v>
      </c>
      <c r="AJ2" s="65"/>
      <c r="AK2" s="65"/>
    </row>
    <row r="3" spans="1:39" ht="15" customHeight="1" x14ac:dyDescent="0.35">
      <c r="AH3" s="14" t="s">
        <v>3</v>
      </c>
    </row>
    <row r="4" spans="1:39" ht="30" customHeight="1" x14ac:dyDescent="0.35">
      <c r="B4" s="45" t="s">
        <v>59</v>
      </c>
      <c r="C4" s="66" t="s">
        <v>5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45">
        <v>2025</v>
      </c>
    </row>
    <row r="5" spans="1:39" ht="15" customHeight="1" x14ac:dyDescent="0.35">
      <c r="B5" s="45"/>
      <c r="C5" s="2" t="s">
        <v>52</v>
      </c>
      <c r="D5" s="2" t="s">
        <v>53</v>
      </c>
      <c r="E5" s="2" t="s">
        <v>54</v>
      </c>
      <c r="F5" s="2" t="s">
        <v>48</v>
      </c>
      <c r="G5" s="2" t="s">
        <v>49</v>
      </c>
      <c r="H5" s="2" t="s">
        <v>50</v>
      </c>
      <c r="I5" s="2" t="s">
        <v>51</v>
      </c>
      <c r="J5" s="2" t="s">
        <v>52</v>
      </c>
      <c r="K5" s="2" t="s">
        <v>53</v>
      </c>
      <c r="L5" s="2" t="s">
        <v>54</v>
      </c>
      <c r="M5" s="2" t="s">
        <v>48</v>
      </c>
      <c r="N5" s="2" t="s">
        <v>49</v>
      </c>
      <c r="O5" s="2" t="s">
        <v>50</v>
      </c>
      <c r="P5" s="2" t="s">
        <v>51</v>
      </c>
      <c r="Q5" s="2" t="s">
        <v>52</v>
      </c>
      <c r="R5" s="2" t="s">
        <v>53</v>
      </c>
      <c r="S5" s="2" t="s">
        <v>54</v>
      </c>
      <c r="T5" s="2" t="s">
        <v>48</v>
      </c>
      <c r="U5" s="2" t="s">
        <v>49</v>
      </c>
      <c r="V5" s="2" t="s">
        <v>50</v>
      </c>
      <c r="W5" s="2" t="s">
        <v>51</v>
      </c>
      <c r="X5" s="2" t="s">
        <v>52</v>
      </c>
      <c r="Y5" s="2" t="s">
        <v>53</v>
      </c>
      <c r="Z5" s="2" t="s">
        <v>54</v>
      </c>
      <c r="AA5" s="2" t="s">
        <v>48</v>
      </c>
      <c r="AB5" s="2" t="s">
        <v>49</v>
      </c>
      <c r="AC5" s="2" t="s">
        <v>50</v>
      </c>
      <c r="AD5" s="2" t="s">
        <v>51</v>
      </c>
      <c r="AE5" s="2" t="s">
        <v>52</v>
      </c>
      <c r="AF5" s="2" t="s">
        <v>53</v>
      </c>
      <c r="AG5" s="2" t="s">
        <v>54</v>
      </c>
      <c r="AH5" s="45"/>
    </row>
    <row r="6" spans="1:39" ht="15" customHeight="1" thickBot="1" x14ac:dyDescent="0.4">
      <c r="B6" s="28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21</v>
      </c>
      <c r="P6" s="2" t="s">
        <v>22</v>
      </c>
      <c r="Q6" s="2" t="s">
        <v>23</v>
      </c>
      <c r="R6" s="2" t="s">
        <v>24</v>
      </c>
      <c r="S6" s="2" t="s">
        <v>25</v>
      </c>
      <c r="T6" s="2" t="s">
        <v>26</v>
      </c>
      <c r="U6" s="2" t="s">
        <v>27</v>
      </c>
      <c r="V6" s="2" t="s">
        <v>28</v>
      </c>
      <c r="W6" s="2" t="s">
        <v>29</v>
      </c>
      <c r="X6" s="2" t="s">
        <v>30</v>
      </c>
      <c r="Y6" s="2" t="s">
        <v>31</v>
      </c>
      <c r="Z6" s="2" t="s">
        <v>32</v>
      </c>
      <c r="AA6" s="2" t="s">
        <v>33</v>
      </c>
      <c r="AB6" s="2" t="s">
        <v>34</v>
      </c>
      <c r="AC6" s="2" t="s">
        <v>35</v>
      </c>
      <c r="AD6" s="2" t="s">
        <v>36</v>
      </c>
      <c r="AE6" s="2" t="s">
        <v>37</v>
      </c>
      <c r="AF6" s="2" t="s">
        <v>38</v>
      </c>
      <c r="AG6" s="2" t="s">
        <v>39</v>
      </c>
      <c r="AH6" s="11" t="s">
        <v>40</v>
      </c>
      <c r="AI6" s="18" t="s">
        <v>41</v>
      </c>
      <c r="AK6" t="s">
        <v>6</v>
      </c>
      <c r="AL6" t="s">
        <v>7</v>
      </c>
    </row>
    <row r="7" spans="1:39" ht="30" customHeight="1" x14ac:dyDescent="0.35">
      <c r="B7" s="46" t="s">
        <v>94</v>
      </c>
      <c r="C7" s="18" t="s">
        <v>61</v>
      </c>
      <c r="D7" s="18" t="s">
        <v>61</v>
      </c>
      <c r="E7" s="18" t="s">
        <v>61</v>
      </c>
      <c r="F7" s="18" t="s">
        <v>74</v>
      </c>
      <c r="G7" s="18" t="s">
        <v>114</v>
      </c>
      <c r="H7" s="18" t="s">
        <v>116</v>
      </c>
      <c r="I7" s="18" t="s">
        <v>61</v>
      </c>
      <c r="J7" s="18" t="s">
        <v>61</v>
      </c>
      <c r="K7" s="18" t="s">
        <v>61</v>
      </c>
      <c r="L7" s="18" t="s">
        <v>61</v>
      </c>
      <c r="M7" s="18" t="s">
        <v>116</v>
      </c>
      <c r="N7" s="18" t="s">
        <v>116</v>
      </c>
      <c r="O7" s="18" t="s">
        <v>116</v>
      </c>
      <c r="P7" s="18" t="s">
        <v>116</v>
      </c>
      <c r="Q7" s="18" t="s">
        <v>116</v>
      </c>
      <c r="R7" s="18" t="s">
        <v>116</v>
      </c>
      <c r="S7" s="18" t="s">
        <v>61</v>
      </c>
      <c r="T7" s="18" t="s">
        <v>74</v>
      </c>
      <c r="U7" s="18" t="s">
        <v>114</v>
      </c>
      <c r="V7" s="18" t="s">
        <v>116</v>
      </c>
      <c r="W7" s="18" t="s">
        <v>61</v>
      </c>
      <c r="X7" s="18" t="s">
        <v>61</v>
      </c>
      <c r="Y7" s="18" t="s">
        <v>61</v>
      </c>
      <c r="Z7" s="18" t="s">
        <v>61</v>
      </c>
      <c r="AA7" s="18" t="s">
        <v>74</v>
      </c>
      <c r="AB7" s="18" t="s">
        <v>114</v>
      </c>
      <c r="AC7" s="18" t="s">
        <v>116</v>
      </c>
      <c r="AD7" s="18" t="s">
        <v>61</v>
      </c>
      <c r="AE7" s="18" t="s">
        <v>61</v>
      </c>
      <c r="AF7" s="18" t="s">
        <v>61</v>
      </c>
      <c r="AG7" s="18" t="s">
        <v>61</v>
      </c>
      <c r="AH7" s="7">
        <f>COUNTA(May!$C7:$AG7)</f>
        <v>31</v>
      </c>
      <c r="AI7" s="18">
        <f>January516[[#This Row],[Total Days]]-(COUNTIF(C7:AG7,"H"))</f>
        <v>31</v>
      </c>
      <c r="AK7" s="41" t="s">
        <v>94</v>
      </c>
      <c r="AL7" s="20" t="s">
        <v>137</v>
      </c>
    </row>
    <row r="8" spans="1:39" ht="30" customHeight="1" x14ac:dyDescent="0.35">
      <c r="B8" s="47" t="s">
        <v>82</v>
      </c>
      <c r="C8" s="18" t="s">
        <v>61</v>
      </c>
      <c r="D8" s="18" t="s">
        <v>74</v>
      </c>
      <c r="E8" s="18" t="s">
        <v>61</v>
      </c>
      <c r="F8" s="18" t="s">
        <v>61</v>
      </c>
      <c r="G8" s="18" t="s">
        <v>116</v>
      </c>
      <c r="H8" s="18" t="s">
        <v>61</v>
      </c>
      <c r="I8" s="18" t="s">
        <v>74</v>
      </c>
      <c r="J8" s="18" t="s">
        <v>61</v>
      </c>
      <c r="K8" s="18" t="s">
        <v>61</v>
      </c>
      <c r="L8" s="18" t="s">
        <v>61</v>
      </c>
      <c r="M8" s="18" t="s">
        <v>114</v>
      </c>
      <c r="N8" s="18" t="s">
        <v>116</v>
      </c>
      <c r="O8" s="18" t="s">
        <v>61</v>
      </c>
      <c r="P8" s="18" t="s">
        <v>74</v>
      </c>
      <c r="Q8" s="18" t="s">
        <v>61</v>
      </c>
      <c r="R8" s="18" t="s">
        <v>61</v>
      </c>
      <c r="S8" s="18" t="s">
        <v>116</v>
      </c>
      <c r="T8" s="18" t="s">
        <v>116</v>
      </c>
      <c r="U8" s="18" t="s">
        <v>116</v>
      </c>
      <c r="V8" s="18" t="s">
        <v>116</v>
      </c>
      <c r="W8" s="18" t="s">
        <v>116</v>
      </c>
      <c r="X8" s="18" t="s">
        <v>116</v>
      </c>
      <c r="Y8" s="18" t="s">
        <v>61</v>
      </c>
      <c r="Z8" s="18" t="s">
        <v>61</v>
      </c>
      <c r="AA8" s="18" t="s">
        <v>114</v>
      </c>
      <c r="AB8" s="18" t="s">
        <v>116</v>
      </c>
      <c r="AC8" s="18" t="s">
        <v>61</v>
      </c>
      <c r="AD8" s="18" t="s">
        <v>74</v>
      </c>
      <c r="AE8" s="18" t="s">
        <v>61</v>
      </c>
      <c r="AF8" s="18" t="s">
        <v>61</v>
      </c>
      <c r="AG8" s="18" t="s">
        <v>61</v>
      </c>
      <c r="AH8" s="7">
        <f>COUNTA(May!$C8:$AG8)</f>
        <v>31</v>
      </c>
      <c r="AI8" s="18">
        <f>January516[[#This Row],[Total Days]]-(COUNTIF(C8:AG8,"H"))</f>
        <v>31</v>
      </c>
      <c r="AK8" s="41" t="s">
        <v>82</v>
      </c>
      <c r="AL8" s="20" t="s">
        <v>128</v>
      </c>
      <c r="AM8" s="20"/>
    </row>
    <row r="9" spans="1:39" ht="30" customHeight="1" x14ac:dyDescent="0.35">
      <c r="B9" s="47" t="s">
        <v>75</v>
      </c>
      <c r="C9" s="18" t="s">
        <v>61</v>
      </c>
      <c r="D9" s="18" t="s">
        <v>61</v>
      </c>
      <c r="E9" s="18" t="s">
        <v>61</v>
      </c>
      <c r="F9" s="18" t="s">
        <v>116</v>
      </c>
      <c r="G9" s="18" t="s">
        <v>61</v>
      </c>
      <c r="H9" s="18" t="s">
        <v>61</v>
      </c>
      <c r="I9" s="18" t="s">
        <v>61</v>
      </c>
      <c r="J9" s="18" t="s">
        <v>61</v>
      </c>
      <c r="K9" s="18" t="s">
        <v>116</v>
      </c>
      <c r="L9" s="18" t="s">
        <v>116</v>
      </c>
      <c r="M9" s="18" t="s">
        <v>116</v>
      </c>
      <c r="N9" s="18" t="s">
        <v>116</v>
      </c>
      <c r="O9" s="18" t="s">
        <v>116</v>
      </c>
      <c r="P9" s="18" t="s">
        <v>116</v>
      </c>
      <c r="Q9" s="18" t="s">
        <v>61</v>
      </c>
      <c r="R9" s="18" t="s">
        <v>61</v>
      </c>
      <c r="S9" s="18" t="s">
        <v>61</v>
      </c>
      <c r="T9" s="18" t="s">
        <v>116</v>
      </c>
      <c r="U9" s="18" t="s">
        <v>61</v>
      </c>
      <c r="V9" s="18" t="s">
        <v>61</v>
      </c>
      <c r="W9" s="18" t="s">
        <v>61</v>
      </c>
      <c r="X9" s="18" t="s">
        <v>61</v>
      </c>
      <c r="Y9" s="18" t="s">
        <v>61</v>
      </c>
      <c r="Z9" s="18" t="s">
        <v>61</v>
      </c>
      <c r="AA9" s="18" t="s">
        <v>116</v>
      </c>
      <c r="AB9" s="18" t="s">
        <v>61</v>
      </c>
      <c r="AC9" s="18" t="s">
        <v>61</v>
      </c>
      <c r="AD9" s="18" t="s">
        <v>61</v>
      </c>
      <c r="AE9" s="18" t="s">
        <v>61</v>
      </c>
      <c r="AF9" s="18" t="s">
        <v>61</v>
      </c>
      <c r="AG9" s="18" t="s">
        <v>61</v>
      </c>
      <c r="AH9" s="7">
        <f>COUNTA(May!$C9:$AG9)</f>
        <v>31</v>
      </c>
      <c r="AI9" s="18">
        <f>January516[[#This Row],[Total Days]]-(COUNTIF(C9:AG9,"H"))</f>
        <v>31</v>
      </c>
      <c r="AK9" s="41" t="s">
        <v>75</v>
      </c>
      <c r="AL9" s="20" t="s">
        <v>138</v>
      </c>
      <c r="AM9" s="20"/>
    </row>
    <row r="10" spans="1:39" ht="30" customHeight="1" x14ac:dyDescent="0.35">
      <c r="B10" s="47" t="s">
        <v>78</v>
      </c>
      <c r="C10" s="18" t="s">
        <v>61</v>
      </c>
      <c r="D10" s="18" t="s">
        <v>61</v>
      </c>
      <c r="E10" s="18" t="s">
        <v>61</v>
      </c>
      <c r="F10" s="18" t="s">
        <v>61</v>
      </c>
      <c r="G10" s="18" t="s">
        <v>116</v>
      </c>
      <c r="H10" s="18" t="s">
        <v>61</v>
      </c>
      <c r="I10" s="18" t="s">
        <v>61</v>
      </c>
      <c r="J10" s="18" t="s">
        <v>61</v>
      </c>
      <c r="K10" s="18" t="s">
        <v>61</v>
      </c>
      <c r="L10" s="18" t="s">
        <v>61</v>
      </c>
      <c r="M10" s="18" t="s">
        <v>61</v>
      </c>
      <c r="N10" s="18" t="s">
        <v>116</v>
      </c>
      <c r="O10" s="18" t="s">
        <v>61</v>
      </c>
      <c r="P10" s="18" t="s">
        <v>61</v>
      </c>
      <c r="Q10" s="18" t="s">
        <v>61</v>
      </c>
      <c r="R10" s="18" t="s">
        <v>61</v>
      </c>
      <c r="S10" s="18" t="s">
        <v>61</v>
      </c>
      <c r="T10" s="18" t="s">
        <v>61</v>
      </c>
      <c r="U10" s="18" t="s">
        <v>116</v>
      </c>
      <c r="V10" s="18" t="s">
        <v>61</v>
      </c>
      <c r="W10" s="18" t="s">
        <v>61</v>
      </c>
      <c r="X10" s="18" t="s">
        <v>61</v>
      </c>
      <c r="Y10" s="18" t="s">
        <v>61</v>
      </c>
      <c r="Z10" s="18" t="s">
        <v>116</v>
      </c>
      <c r="AA10" s="18" t="s">
        <v>116</v>
      </c>
      <c r="AB10" s="18" t="s">
        <v>116</v>
      </c>
      <c r="AC10" s="18" t="s">
        <v>116</v>
      </c>
      <c r="AD10" s="18" t="s">
        <v>116</v>
      </c>
      <c r="AE10" s="18" t="s">
        <v>116</v>
      </c>
      <c r="AF10" s="18" t="s">
        <v>61</v>
      </c>
      <c r="AG10" s="18" t="s">
        <v>61</v>
      </c>
      <c r="AH10" s="7">
        <f>COUNTA(May!$C10:$AG10)</f>
        <v>31</v>
      </c>
      <c r="AI10" s="18">
        <f>January516[[#This Row],[Total Days]]-(COUNTIF(C10:AG10,"H"))</f>
        <v>31</v>
      </c>
      <c r="AK10" s="41" t="s">
        <v>78</v>
      </c>
      <c r="AL10" s="20" t="s">
        <v>128</v>
      </c>
      <c r="AM10" s="20"/>
    </row>
    <row r="11" spans="1:39" ht="30" customHeight="1" thickBot="1" x14ac:dyDescent="0.4">
      <c r="B11" s="53" t="s">
        <v>92</v>
      </c>
      <c r="C11" s="18" t="s">
        <v>116</v>
      </c>
      <c r="D11" s="18" t="s">
        <v>116</v>
      </c>
      <c r="E11" s="18" t="s">
        <v>61</v>
      </c>
      <c r="F11" s="18" t="s">
        <v>61</v>
      </c>
      <c r="G11" s="18" t="s">
        <v>61</v>
      </c>
      <c r="H11" s="18" t="s">
        <v>116</v>
      </c>
      <c r="I11" s="18" t="s">
        <v>114</v>
      </c>
      <c r="J11" s="18" t="s">
        <v>61</v>
      </c>
      <c r="K11" s="18" t="s">
        <v>61</v>
      </c>
      <c r="L11" s="18" t="s">
        <v>61</v>
      </c>
      <c r="M11" s="18" t="s">
        <v>61</v>
      </c>
      <c r="N11" s="18" t="s">
        <v>74</v>
      </c>
      <c r="O11" s="18" t="s">
        <v>116</v>
      </c>
      <c r="P11" s="18" t="s">
        <v>114</v>
      </c>
      <c r="Q11" s="18" t="s">
        <v>61</v>
      </c>
      <c r="R11" s="18" t="s">
        <v>61</v>
      </c>
      <c r="S11" s="18" t="s">
        <v>61</v>
      </c>
      <c r="T11" s="18" t="s">
        <v>61</v>
      </c>
      <c r="U11" s="18" t="s">
        <v>74</v>
      </c>
      <c r="V11" s="18" t="s">
        <v>116</v>
      </c>
      <c r="W11" s="18" t="s">
        <v>114</v>
      </c>
      <c r="X11" s="18" t="s">
        <v>61</v>
      </c>
      <c r="Y11" s="18" t="s">
        <v>61</v>
      </c>
      <c r="Z11" s="18" t="s">
        <v>61</v>
      </c>
      <c r="AA11" s="18" t="s">
        <v>61</v>
      </c>
      <c r="AB11" s="18" t="s">
        <v>74</v>
      </c>
      <c r="AC11" s="18" t="s">
        <v>116</v>
      </c>
      <c r="AD11" s="18" t="s">
        <v>114</v>
      </c>
      <c r="AE11" s="18" t="s">
        <v>61</v>
      </c>
      <c r="AF11" s="18" t="s">
        <v>61</v>
      </c>
      <c r="AG11" s="18" t="s">
        <v>61</v>
      </c>
      <c r="AH11" s="7">
        <f>COUNTA(May!$C11:$AG11)</f>
        <v>31</v>
      </c>
      <c r="AI11" s="18">
        <f>January516[[#This Row],[Total Days]]-(COUNTIF(C11:AG11,"H"))</f>
        <v>31</v>
      </c>
      <c r="AK11" s="41" t="s">
        <v>92</v>
      </c>
      <c r="AL11" s="20" t="s">
        <v>127</v>
      </c>
      <c r="AM11" s="20"/>
    </row>
    <row r="12" spans="1:39" ht="30" customHeight="1" x14ac:dyDescent="0.35">
      <c r="B12" s="64" t="s">
        <v>93</v>
      </c>
      <c r="C12" s="55" t="s">
        <v>2</v>
      </c>
      <c r="D12" s="56" t="s">
        <v>74</v>
      </c>
      <c r="E12" s="56" t="s">
        <v>116</v>
      </c>
      <c r="F12" s="56" t="s">
        <v>74</v>
      </c>
      <c r="G12" s="56" t="s">
        <v>74</v>
      </c>
      <c r="H12" s="56" t="s">
        <v>114</v>
      </c>
      <c r="I12" s="56" t="s">
        <v>74</v>
      </c>
      <c r="J12" s="56" t="s">
        <v>2</v>
      </c>
      <c r="K12" s="56" t="s">
        <v>74</v>
      </c>
      <c r="L12" s="56" t="s">
        <v>116</v>
      </c>
      <c r="M12" s="56" t="s">
        <v>74</v>
      </c>
      <c r="N12" s="56" t="s">
        <v>74</v>
      </c>
      <c r="O12" s="56" t="s">
        <v>114</v>
      </c>
      <c r="P12" s="56" t="s">
        <v>74</v>
      </c>
      <c r="Q12" s="56" t="s">
        <v>2</v>
      </c>
      <c r="R12" s="56" t="s">
        <v>74</v>
      </c>
      <c r="S12" s="56" t="s">
        <v>116</v>
      </c>
      <c r="T12" s="56" t="s">
        <v>74</v>
      </c>
      <c r="U12" s="56" t="s">
        <v>74</v>
      </c>
      <c r="V12" s="56" t="s">
        <v>114</v>
      </c>
      <c r="W12" s="56" t="s">
        <v>74</v>
      </c>
      <c r="X12" s="56" t="s">
        <v>2</v>
      </c>
      <c r="Y12" s="56" t="s">
        <v>74</v>
      </c>
      <c r="Z12" s="56" t="s">
        <v>116</v>
      </c>
      <c r="AA12" s="56" t="s">
        <v>74</v>
      </c>
      <c r="AB12" s="56" t="s">
        <v>74</v>
      </c>
      <c r="AC12" s="56" t="s">
        <v>114</v>
      </c>
      <c r="AD12" s="56" t="s">
        <v>74</v>
      </c>
      <c r="AE12" s="56" t="s">
        <v>116</v>
      </c>
      <c r="AF12" s="56" t="s">
        <v>116</v>
      </c>
      <c r="AG12" s="56" t="s">
        <v>116</v>
      </c>
      <c r="AH12" s="7">
        <f>COUNTA(May!$C12:$AG12)</f>
        <v>31</v>
      </c>
      <c r="AI12" s="18">
        <f>January516[[#This Row],[Total Days]]-(COUNTIF(C12:AG12,"H"))</f>
        <v>31</v>
      </c>
      <c r="AK12" s="41" t="s">
        <v>93</v>
      </c>
      <c r="AL12" s="20" t="s">
        <v>139</v>
      </c>
      <c r="AM12" s="20"/>
    </row>
    <row r="13" spans="1:39" ht="30" customHeight="1" x14ac:dyDescent="0.35">
      <c r="B13" s="47" t="s">
        <v>95</v>
      </c>
      <c r="C13" s="59" t="s">
        <v>116</v>
      </c>
      <c r="D13" s="59" t="s">
        <v>74</v>
      </c>
      <c r="E13" s="59" t="s">
        <v>74</v>
      </c>
      <c r="F13" s="59" t="s">
        <v>74</v>
      </c>
      <c r="G13" s="59" t="s">
        <v>74</v>
      </c>
      <c r="H13" s="59" t="s">
        <v>116</v>
      </c>
      <c r="I13" s="59" t="s">
        <v>116</v>
      </c>
      <c r="J13" s="59" t="s">
        <v>116</v>
      </c>
      <c r="K13" s="59" t="s">
        <v>116</v>
      </c>
      <c r="L13" s="59" t="s">
        <v>116</v>
      </c>
      <c r="M13" s="59" t="s">
        <v>116</v>
      </c>
      <c r="N13" s="59" t="s">
        <v>74</v>
      </c>
      <c r="O13" s="59" t="s">
        <v>74</v>
      </c>
      <c r="P13" s="59" t="s">
        <v>74</v>
      </c>
      <c r="Q13" s="59" t="s">
        <v>116</v>
      </c>
      <c r="R13" s="59" t="s">
        <v>74</v>
      </c>
      <c r="S13" s="59" t="s">
        <v>74</v>
      </c>
      <c r="T13" s="59" t="s">
        <v>74</v>
      </c>
      <c r="U13" s="59" t="s">
        <v>74</v>
      </c>
      <c r="V13" s="59" t="s">
        <v>74</v>
      </c>
      <c r="W13" s="59" t="s">
        <v>74</v>
      </c>
      <c r="X13" s="59" t="s">
        <v>116</v>
      </c>
      <c r="Y13" s="59" t="s">
        <v>74</v>
      </c>
      <c r="Z13" s="59" t="s">
        <v>74</v>
      </c>
      <c r="AA13" s="59" t="s">
        <v>74</v>
      </c>
      <c r="AB13" s="59" t="s">
        <v>74</v>
      </c>
      <c r="AC13" s="59" t="s">
        <v>74</v>
      </c>
      <c r="AD13" s="59" t="s">
        <v>74</v>
      </c>
      <c r="AE13" s="59" t="s">
        <v>116</v>
      </c>
      <c r="AF13" s="60" t="s">
        <v>74</v>
      </c>
      <c r="AG13" s="60" t="s">
        <v>74</v>
      </c>
      <c r="AH13" s="7">
        <f>COUNTA(May!$C13:$AG13)</f>
        <v>31</v>
      </c>
      <c r="AI13" s="18">
        <f>January516[[#This Row],[Total Days]]-(COUNTIF(C13:AG13,"H"))</f>
        <v>31</v>
      </c>
      <c r="AK13" s="41" t="s">
        <v>95</v>
      </c>
      <c r="AL13" s="20"/>
      <c r="AM13" s="20"/>
    </row>
    <row r="14" spans="1:39" ht="30" customHeight="1" x14ac:dyDescent="0.35">
      <c r="B14" s="50" t="s">
        <v>79</v>
      </c>
      <c r="C14" s="58" t="s">
        <v>74</v>
      </c>
      <c r="D14" s="59" t="s">
        <v>74</v>
      </c>
      <c r="E14" s="59" t="s">
        <v>74</v>
      </c>
      <c r="F14" s="59" t="s">
        <v>116</v>
      </c>
      <c r="G14" s="59" t="s">
        <v>74</v>
      </c>
      <c r="H14" s="59" t="s">
        <v>74</v>
      </c>
      <c r="I14" s="59" t="s">
        <v>74</v>
      </c>
      <c r="J14" s="59" t="s">
        <v>74</v>
      </c>
      <c r="K14" s="59" t="s">
        <v>74</v>
      </c>
      <c r="L14" s="59" t="s">
        <v>74</v>
      </c>
      <c r="M14" s="59" t="s">
        <v>116</v>
      </c>
      <c r="N14" s="59" t="s">
        <v>74</v>
      </c>
      <c r="O14" s="59" t="s">
        <v>74</v>
      </c>
      <c r="P14" s="59" t="s">
        <v>74</v>
      </c>
      <c r="Q14" s="59" t="s">
        <v>74</v>
      </c>
      <c r="R14" s="59" t="s">
        <v>116</v>
      </c>
      <c r="S14" s="59" t="s">
        <v>116</v>
      </c>
      <c r="T14" s="59" t="s">
        <v>116</v>
      </c>
      <c r="U14" s="59" t="s">
        <v>116</v>
      </c>
      <c r="V14" s="59" t="s">
        <v>116</v>
      </c>
      <c r="W14" s="59" t="s">
        <v>116</v>
      </c>
      <c r="X14" s="59" t="s">
        <v>74</v>
      </c>
      <c r="Y14" s="59" t="s">
        <v>74</v>
      </c>
      <c r="Z14" s="59" t="s">
        <v>74</v>
      </c>
      <c r="AA14" s="59" t="s">
        <v>116</v>
      </c>
      <c r="AB14" s="59" t="s">
        <v>74</v>
      </c>
      <c r="AC14" s="59" t="s">
        <v>74</v>
      </c>
      <c r="AD14" s="59" t="s">
        <v>74</v>
      </c>
      <c r="AE14" s="59" t="s">
        <v>74</v>
      </c>
      <c r="AF14" s="59" t="s">
        <v>74</v>
      </c>
      <c r="AG14" s="59" t="s">
        <v>74</v>
      </c>
      <c r="AH14" s="7">
        <f>COUNTA(May!$C14:$AG14)</f>
        <v>31</v>
      </c>
      <c r="AI14" s="18">
        <f>January516[[#This Row],[Total Days]]-(COUNTIF(C14:AG14,"H"))</f>
        <v>31</v>
      </c>
      <c r="AK14" s="41" t="s">
        <v>79</v>
      </c>
      <c r="AL14" s="20" t="s">
        <v>138</v>
      </c>
      <c r="AM14" s="20"/>
    </row>
    <row r="15" spans="1:39" ht="30" customHeight="1" x14ac:dyDescent="0.35">
      <c r="B15" s="47" t="s">
        <v>80</v>
      </c>
      <c r="C15" s="58" t="s">
        <v>74</v>
      </c>
      <c r="D15" s="59" t="s">
        <v>74</v>
      </c>
      <c r="E15" s="59" t="s">
        <v>74</v>
      </c>
      <c r="F15" s="59" t="s">
        <v>74</v>
      </c>
      <c r="G15" s="59" t="s">
        <v>116</v>
      </c>
      <c r="H15" s="59" t="s">
        <v>74</v>
      </c>
      <c r="I15" s="59" t="s">
        <v>74</v>
      </c>
      <c r="J15" s="59" t="s">
        <v>74</v>
      </c>
      <c r="K15" s="59" t="s">
        <v>74</v>
      </c>
      <c r="L15" s="59" t="s">
        <v>116</v>
      </c>
      <c r="M15" s="59" t="s">
        <v>116</v>
      </c>
      <c r="N15" s="59" t="s">
        <v>116</v>
      </c>
      <c r="O15" s="59" t="s">
        <v>116</v>
      </c>
      <c r="P15" s="59" t="s">
        <v>116</v>
      </c>
      <c r="Q15" s="59" t="s">
        <v>116</v>
      </c>
      <c r="R15" s="59" t="s">
        <v>74</v>
      </c>
      <c r="S15" s="59" t="s">
        <v>74</v>
      </c>
      <c r="T15" s="59" t="s">
        <v>74</v>
      </c>
      <c r="U15" s="59" t="s">
        <v>116</v>
      </c>
      <c r="V15" s="59" t="s">
        <v>74</v>
      </c>
      <c r="W15" s="59" t="s">
        <v>74</v>
      </c>
      <c r="X15" s="59" t="s">
        <v>74</v>
      </c>
      <c r="Y15" s="59" t="s">
        <v>74</v>
      </c>
      <c r="Z15" s="59" t="s">
        <v>74</v>
      </c>
      <c r="AA15" s="59" t="s">
        <v>74</v>
      </c>
      <c r="AB15" s="59" t="s">
        <v>116</v>
      </c>
      <c r="AC15" s="59" t="s">
        <v>74</v>
      </c>
      <c r="AD15" s="59" t="s">
        <v>74</v>
      </c>
      <c r="AE15" s="59" t="s">
        <v>74</v>
      </c>
      <c r="AF15" s="59" t="s">
        <v>74</v>
      </c>
      <c r="AG15" s="59" t="s">
        <v>74</v>
      </c>
      <c r="AH15" s="7">
        <f>COUNTA(May!$C15:$AG15)</f>
        <v>31</v>
      </c>
      <c r="AI15" s="18">
        <f>January516[[#This Row],[Total Days]]-(COUNTIF(C15:AG15,"H"))</f>
        <v>31</v>
      </c>
      <c r="AK15" s="41" t="s">
        <v>80</v>
      </c>
      <c r="AL15" s="20" t="s">
        <v>127</v>
      </c>
      <c r="AM15" s="20"/>
    </row>
    <row r="16" spans="1:39" ht="30" customHeight="1" x14ac:dyDescent="0.35">
      <c r="B16" s="50" t="s">
        <v>81</v>
      </c>
      <c r="C16" s="59" t="s">
        <v>74</v>
      </c>
      <c r="D16" s="59" t="s">
        <v>74</v>
      </c>
      <c r="E16" s="59" t="s">
        <v>74</v>
      </c>
      <c r="F16" s="59" t="s">
        <v>74</v>
      </c>
      <c r="G16" s="59" t="s">
        <v>74</v>
      </c>
      <c r="H16" s="58" t="s">
        <v>116</v>
      </c>
      <c r="I16" s="59" t="s">
        <v>74</v>
      </c>
      <c r="J16" s="59" t="s">
        <v>74</v>
      </c>
      <c r="K16" s="59" t="s">
        <v>74</v>
      </c>
      <c r="L16" s="59" t="s">
        <v>74</v>
      </c>
      <c r="M16" s="59" t="s">
        <v>74</v>
      </c>
      <c r="N16" s="59" t="s">
        <v>74</v>
      </c>
      <c r="O16" s="58" t="s">
        <v>116</v>
      </c>
      <c r="P16" s="59" t="s">
        <v>74</v>
      </c>
      <c r="Q16" s="59" t="s">
        <v>74</v>
      </c>
      <c r="R16" s="59" t="s">
        <v>74</v>
      </c>
      <c r="S16" s="59" t="s">
        <v>74</v>
      </c>
      <c r="T16" s="59" t="s">
        <v>74</v>
      </c>
      <c r="U16" s="59" t="s">
        <v>74</v>
      </c>
      <c r="V16" s="58" t="s">
        <v>116</v>
      </c>
      <c r="W16" s="59" t="s">
        <v>74</v>
      </c>
      <c r="X16" s="59" t="s">
        <v>74</v>
      </c>
      <c r="Y16" s="59" t="s">
        <v>74</v>
      </c>
      <c r="Z16" s="59" t="s">
        <v>74</v>
      </c>
      <c r="AA16" s="59" t="s">
        <v>116</v>
      </c>
      <c r="AB16" s="59" t="s">
        <v>116</v>
      </c>
      <c r="AC16" s="59" t="s">
        <v>116</v>
      </c>
      <c r="AD16" s="59" t="s">
        <v>116</v>
      </c>
      <c r="AE16" s="59" t="s">
        <v>116</v>
      </c>
      <c r="AF16" s="59" t="s">
        <v>116</v>
      </c>
      <c r="AG16" s="59" t="s">
        <v>74</v>
      </c>
      <c r="AH16" s="7">
        <f>COUNTA(May!$C16:$AG16)</f>
        <v>31</v>
      </c>
      <c r="AI16" s="18">
        <f>January516[[#This Row],[Total Days]]-(COUNTIF(C16:AG16,"H"))</f>
        <v>31</v>
      </c>
      <c r="AK16" s="41" t="s">
        <v>81</v>
      </c>
      <c r="AL16" s="20" t="s">
        <v>128</v>
      </c>
      <c r="AM16" s="20"/>
    </row>
    <row r="17" spans="2:39" ht="30" customHeight="1" x14ac:dyDescent="0.35">
      <c r="B17" s="50" t="s">
        <v>83</v>
      </c>
      <c r="C17" s="58" t="s">
        <v>74</v>
      </c>
      <c r="D17" s="59" t="s">
        <v>74</v>
      </c>
      <c r="E17" s="59" t="s">
        <v>74</v>
      </c>
      <c r="F17" s="59" t="s">
        <v>74</v>
      </c>
      <c r="G17" s="59" t="s">
        <v>74</v>
      </c>
      <c r="H17" s="59" t="s">
        <v>74</v>
      </c>
      <c r="I17" s="59" t="s">
        <v>116</v>
      </c>
      <c r="J17" s="59" t="s">
        <v>74</v>
      </c>
      <c r="K17" s="59" t="s">
        <v>74</v>
      </c>
      <c r="L17" s="59" t="s">
        <v>74</v>
      </c>
      <c r="M17" s="59" t="s">
        <v>74</v>
      </c>
      <c r="N17" s="59" t="s">
        <v>74</v>
      </c>
      <c r="O17" s="59" t="s">
        <v>74</v>
      </c>
      <c r="P17" s="59" t="s">
        <v>116</v>
      </c>
      <c r="Q17" s="59" t="s">
        <v>74</v>
      </c>
      <c r="R17" s="59" t="s">
        <v>74</v>
      </c>
      <c r="S17" s="59" t="s">
        <v>74</v>
      </c>
      <c r="T17" s="59" t="s">
        <v>74</v>
      </c>
      <c r="U17" s="59" t="s">
        <v>116</v>
      </c>
      <c r="V17" s="59" t="s">
        <v>116</v>
      </c>
      <c r="W17" s="59" t="s">
        <v>116</v>
      </c>
      <c r="X17" s="59" t="s">
        <v>116</v>
      </c>
      <c r="Y17" s="59" t="s">
        <v>116</v>
      </c>
      <c r="Z17" s="59" t="s">
        <v>116</v>
      </c>
      <c r="AA17" s="59" t="s">
        <v>74</v>
      </c>
      <c r="AB17" s="59" t="s">
        <v>74</v>
      </c>
      <c r="AC17" s="59" t="s">
        <v>74</v>
      </c>
      <c r="AD17" s="59" t="s">
        <v>116</v>
      </c>
      <c r="AE17" s="59" t="s">
        <v>74</v>
      </c>
      <c r="AF17" s="59" t="s">
        <v>74</v>
      </c>
      <c r="AG17" s="59" t="s">
        <v>74</v>
      </c>
      <c r="AH17" s="7">
        <f>COUNTA(May!$C17:$AG17)</f>
        <v>31</v>
      </c>
      <c r="AI17" s="18">
        <f>January516[[#This Row],[Total Days]]-(COUNTIF(C17:AG17,"H"))</f>
        <v>31</v>
      </c>
      <c r="AK17" s="41" t="s">
        <v>83</v>
      </c>
      <c r="AL17" s="20" t="s">
        <v>140</v>
      </c>
      <c r="AM17" s="20"/>
    </row>
    <row r="18" spans="2:39" ht="30" customHeight="1" thickBot="1" x14ac:dyDescent="0.4">
      <c r="B18" s="54" t="s">
        <v>102</v>
      </c>
      <c r="C18" s="62" t="s">
        <v>74</v>
      </c>
      <c r="D18" s="62" t="s">
        <v>116</v>
      </c>
      <c r="E18" s="62" t="s">
        <v>116</v>
      </c>
      <c r="F18" s="62" t="s">
        <v>116</v>
      </c>
      <c r="G18" s="62" t="s">
        <v>116</v>
      </c>
      <c r="H18" s="62" t="s">
        <v>116</v>
      </c>
      <c r="I18" s="62" t="s">
        <v>116</v>
      </c>
      <c r="J18" s="62" t="s">
        <v>74</v>
      </c>
      <c r="K18" s="62" t="s">
        <v>74</v>
      </c>
      <c r="L18" s="62" t="s">
        <v>74</v>
      </c>
      <c r="M18" s="62" t="s">
        <v>116</v>
      </c>
      <c r="N18" s="62" t="s">
        <v>74</v>
      </c>
      <c r="O18" s="62" t="s">
        <v>74</v>
      </c>
      <c r="P18" s="62" t="s">
        <v>114</v>
      </c>
      <c r="Q18" s="62" t="s">
        <v>74</v>
      </c>
      <c r="R18" s="62" t="s">
        <v>74</v>
      </c>
      <c r="S18" s="62" t="s">
        <v>74</v>
      </c>
      <c r="T18" s="62" t="s">
        <v>116</v>
      </c>
      <c r="U18" s="62" t="s">
        <v>74</v>
      </c>
      <c r="V18" s="62" t="s">
        <v>74</v>
      </c>
      <c r="W18" s="62" t="s">
        <v>114</v>
      </c>
      <c r="X18" s="62" t="s">
        <v>74</v>
      </c>
      <c r="Y18" s="62" t="s">
        <v>74</v>
      </c>
      <c r="Z18" s="62" t="s">
        <v>74</v>
      </c>
      <c r="AA18" s="62" t="s">
        <v>116</v>
      </c>
      <c r="AB18" s="62" t="s">
        <v>74</v>
      </c>
      <c r="AC18" s="62" t="s">
        <v>74</v>
      </c>
      <c r="AD18" s="62" t="s">
        <v>114</v>
      </c>
      <c r="AE18" s="62" t="s">
        <v>74</v>
      </c>
      <c r="AF18" s="62" t="s">
        <v>74</v>
      </c>
      <c r="AG18" s="62" t="s">
        <v>74</v>
      </c>
      <c r="AH18" s="7">
        <f>COUNTA(May!$C18:$AG18)</f>
        <v>31</v>
      </c>
      <c r="AI18" s="18">
        <f>January516[[#This Row],[Total Days]]-(COUNTIF(C18:AG18,"H"))</f>
        <v>31</v>
      </c>
      <c r="AK18" s="41" t="s">
        <v>102</v>
      </c>
      <c r="AL18" s="20" t="s">
        <v>138</v>
      </c>
      <c r="AM18" s="20"/>
    </row>
    <row r="19" spans="2:39" ht="30" customHeight="1" x14ac:dyDescent="0.35">
      <c r="B19" s="49" t="s">
        <v>89</v>
      </c>
      <c r="C19" s="18" t="s">
        <v>114</v>
      </c>
      <c r="D19" s="18" t="s">
        <v>114</v>
      </c>
      <c r="E19" s="18" t="s">
        <v>114</v>
      </c>
      <c r="F19" s="18" t="s">
        <v>116</v>
      </c>
      <c r="G19" s="18" t="s">
        <v>114</v>
      </c>
      <c r="H19" s="18" t="s">
        <v>114</v>
      </c>
      <c r="I19" s="18" t="s">
        <v>114</v>
      </c>
      <c r="J19" s="18" t="s">
        <v>114</v>
      </c>
      <c r="K19" s="18" t="s">
        <v>114</v>
      </c>
      <c r="L19" s="18" t="s">
        <v>114</v>
      </c>
      <c r="M19" s="18" t="s">
        <v>116</v>
      </c>
      <c r="N19" s="18" t="s">
        <v>114</v>
      </c>
      <c r="O19" s="18" t="s">
        <v>114</v>
      </c>
      <c r="P19" s="18" t="s">
        <v>114</v>
      </c>
      <c r="Q19" s="18" t="s">
        <v>114</v>
      </c>
      <c r="R19" s="18" t="s">
        <v>114</v>
      </c>
      <c r="S19" s="18" t="s">
        <v>114</v>
      </c>
      <c r="T19" s="18" t="s">
        <v>116</v>
      </c>
      <c r="U19" s="18" t="s">
        <v>114</v>
      </c>
      <c r="V19" s="18" t="s">
        <v>114</v>
      </c>
      <c r="W19" s="18" t="s">
        <v>114</v>
      </c>
      <c r="X19" s="18" t="s">
        <v>114</v>
      </c>
      <c r="Y19" s="18" t="s">
        <v>116</v>
      </c>
      <c r="Z19" s="18" t="s">
        <v>116</v>
      </c>
      <c r="AA19" s="18" t="s">
        <v>116</v>
      </c>
      <c r="AB19" s="18" t="s">
        <v>116</v>
      </c>
      <c r="AC19" s="18" t="s">
        <v>116</v>
      </c>
      <c r="AD19" s="18" t="s">
        <v>116</v>
      </c>
      <c r="AE19" s="18" t="s">
        <v>114</v>
      </c>
      <c r="AF19" s="18" t="s">
        <v>114</v>
      </c>
      <c r="AG19" s="18" t="s">
        <v>114</v>
      </c>
      <c r="AH19" s="7">
        <f>COUNTA(May!$C19:$AG19)</f>
        <v>31</v>
      </c>
      <c r="AI19" s="18">
        <f>January516[[#This Row],[Total Days]]-(COUNTIF(C19:AG19,"H"))</f>
        <v>31</v>
      </c>
      <c r="AK19" s="41" t="s">
        <v>89</v>
      </c>
      <c r="AL19" s="20" t="s">
        <v>138</v>
      </c>
      <c r="AM19" s="20"/>
    </row>
    <row r="20" spans="2:39" ht="30" customHeight="1" x14ac:dyDescent="0.35">
      <c r="B20" s="47" t="s">
        <v>136</v>
      </c>
      <c r="C20" s="18" t="s">
        <v>114</v>
      </c>
      <c r="D20" s="18" t="s">
        <v>114</v>
      </c>
      <c r="E20" s="18" t="s">
        <v>114</v>
      </c>
      <c r="F20" s="18" t="s">
        <v>114</v>
      </c>
      <c r="G20" s="18" t="s">
        <v>116</v>
      </c>
      <c r="H20" s="18" t="s">
        <v>114</v>
      </c>
      <c r="I20" s="18" t="s">
        <v>114</v>
      </c>
      <c r="J20" s="18" t="s">
        <v>114</v>
      </c>
      <c r="K20" s="18" t="s">
        <v>114</v>
      </c>
      <c r="L20" s="18" t="s">
        <v>114</v>
      </c>
      <c r="M20" s="18" t="s">
        <v>114</v>
      </c>
      <c r="N20" s="18" t="s">
        <v>116</v>
      </c>
      <c r="O20" s="18" t="s">
        <v>114</v>
      </c>
      <c r="P20" s="18" t="s">
        <v>114</v>
      </c>
      <c r="Q20" s="18" t="s">
        <v>114</v>
      </c>
      <c r="R20" s="18" t="s">
        <v>114</v>
      </c>
      <c r="S20" s="18" t="s">
        <v>116</v>
      </c>
      <c r="T20" s="18" t="s">
        <v>116</v>
      </c>
      <c r="U20" s="18" t="s">
        <v>116</v>
      </c>
      <c r="V20" s="18" t="s">
        <v>116</v>
      </c>
      <c r="W20" s="18" t="s">
        <v>116</v>
      </c>
      <c r="X20" s="18" t="s">
        <v>116</v>
      </c>
      <c r="Y20" s="18" t="s">
        <v>114</v>
      </c>
      <c r="Z20" s="18" t="s">
        <v>114</v>
      </c>
      <c r="AA20" s="18" t="s">
        <v>114</v>
      </c>
      <c r="AB20" s="18" t="s">
        <v>116</v>
      </c>
      <c r="AC20" s="18" t="s">
        <v>114</v>
      </c>
      <c r="AD20" s="18" t="s">
        <v>114</v>
      </c>
      <c r="AE20" s="18" t="s">
        <v>114</v>
      </c>
      <c r="AF20" s="18" t="s">
        <v>114</v>
      </c>
      <c r="AG20" s="18" t="s">
        <v>114</v>
      </c>
      <c r="AH20" s="7">
        <f>COUNTA(May!$C20:$AG20)</f>
        <v>31</v>
      </c>
      <c r="AI20" s="18">
        <f>January516[[#This Row],[Total Days]]-(COUNTIF(C20:AG20,"H"))</f>
        <v>31</v>
      </c>
      <c r="AK20" s="41" t="s">
        <v>136</v>
      </c>
      <c r="AL20" s="20" t="s">
        <v>127</v>
      </c>
      <c r="AM20" s="20"/>
    </row>
    <row r="21" spans="2:39" ht="30" customHeight="1" x14ac:dyDescent="0.35">
      <c r="B21" s="50" t="s">
        <v>141</v>
      </c>
      <c r="C21" s="18" t="s">
        <v>114</v>
      </c>
      <c r="D21" s="18" t="s">
        <v>114</v>
      </c>
      <c r="E21" s="18" t="s">
        <v>114</v>
      </c>
      <c r="F21" s="18" t="s">
        <v>114</v>
      </c>
      <c r="G21" s="18" t="s">
        <v>116</v>
      </c>
      <c r="H21" s="18" t="s">
        <v>114</v>
      </c>
      <c r="I21" s="18" t="s">
        <v>114</v>
      </c>
      <c r="J21" s="18" t="s">
        <v>114</v>
      </c>
      <c r="K21" s="18" t="s">
        <v>114</v>
      </c>
      <c r="L21" s="18" t="s">
        <v>116</v>
      </c>
      <c r="M21" s="18" t="s">
        <v>116</v>
      </c>
      <c r="N21" s="18" t="s">
        <v>116</v>
      </c>
      <c r="O21" s="18" t="s">
        <v>116</v>
      </c>
      <c r="P21" s="18" t="s">
        <v>116</v>
      </c>
      <c r="Q21" s="18" t="s">
        <v>116</v>
      </c>
      <c r="R21" s="18" t="s">
        <v>114</v>
      </c>
      <c r="S21" s="18" t="s">
        <v>114</v>
      </c>
      <c r="T21" s="18" t="s">
        <v>114</v>
      </c>
      <c r="U21" s="18" t="s">
        <v>116</v>
      </c>
      <c r="V21" s="18" t="s">
        <v>114</v>
      </c>
      <c r="W21" s="18" t="s">
        <v>114</v>
      </c>
      <c r="X21" s="18" t="s">
        <v>114</v>
      </c>
      <c r="Y21" s="18" t="s">
        <v>114</v>
      </c>
      <c r="Z21" s="18" t="s">
        <v>114</v>
      </c>
      <c r="AA21" s="18" t="s">
        <v>114</v>
      </c>
      <c r="AB21" s="18" t="s">
        <v>116</v>
      </c>
      <c r="AC21" s="18" t="s">
        <v>114</v>
      </c>
      <c r="AD21" s="18" t="s">
        <v>114</v>
      </c>
      <c r="AE21" s="18" t="s">
        <v>114</v>
      </c>
      <c r="AF21" s="18" t="s">
        <v>114</v>
      </c>
      <c r="AG21" s="18" t="s">
        <v>114</v>
      </c>
      <c r="AH21" s="7">
        <f>COUNTA(May!$C21:$AG21)</f>
        <v>31</v>
      </c>
      <c r="AI21" s="18">
        <f>January516[[#This Row],[Total Days]]-(COUNTIF(C21:AG21,"H"))</f>
        <v>31</v>
      </c>
      <c r="AK21" s="41" t="s">
        <v>83</v>
      </c>
      <c r="AL21" s="20" t="s">
        <v>140</v>
      </c>
      <c r="AM21" s="20"/>
    </row>
    <row r="22" spans="2:39" ht="30" customHeight="1" x14ac:dyDescent="0.35">
      <c r="B22" s="50" t="s">
        <v>142</v>
      </c>
      <c r="C22" s="18" t="s">
        <v>116</v>
      </c>
      <c r="D22" s="18" t="s">
        <v>114</v>
      </c>
      <c r="E22" s="18" t="s">
        <v>114</v>
      </c>
      <c r="F22" s="18" t="s">
        <v>114</v>
      </c>
      <c r="G22" s="18" t="s">
        <v>114</v>
      </c>
      <c r="H22" s="18" t="s">
        <v>114</v>
      </c>
      <c r="I22" s="18" t="s">
        <v>114</v>
      </c>
      <c r="J22" s="18" t="s">
        <v>116</v>
      </c>
      <c r="K22" s="18" t="s">
        <v>114</v>
      </c>
      <c r="L22" s="18" t="s">
        <v>114</v>
      </c>
      <c r="M22" s="18" t="s">
        <v>114</v>
      </c>
      <c r="N22" s="18" t="s">
        <v>114</v>
      </c>
      <c r="O22" s="18" t="s">
        <v>114</v>
      </c>
      <c r="P22" s="18" t="s">
        <v>114</v>
      </c>
      <c r="Q22" s="18" t="s">
        <v>116</v>
      </c>
      <c r="R22" s="18" t="s">
        <v>114</v>
      </c>
      <c r="S22" s="18" t="s">
        <v>114</v>
      </c>
      <c r="T22" s="18" t="s">
        <v>114</v>
      </c>
      <c r="U22" s="18" t="s">
        <v>114</v>
      </c>
      <c r="V22" s="18" t="s">
        <v>114</v>
      </c>
      <c r="W22" s="18" t="s">
        <v>114</v>
      </c>
      <c r="X22" s="18" t="s">
        <v>116</v>
      </c>
      <c r="Y22" s="18" t="s">
        <v>114</v>
      </c>
      <c r="Z22" s="18" t="s">
        <v>114</v>
      </c>
      <c r="AA22" s="18" t="s">
        <v>114</v>
      </c>
      <c r="AB22" s="18" t="s">
        <v>114</v>
      </c>
      <c r="AC22" s="18" t="s">
        <v>116</v>
      </c>
      <c r="AD22" s="18" t="s">
        <v>116</v>
      </c>
      <c r="AE22" s="18" t="s">
        <v>116</v>
      </c>
      <c r="AF22" s="18" t="s">
        <v>116</v>
      </c>
      <c r="AG22" s="18" t="s">
        <v>116</v>
      </c>
      <c r="AH22" s="7">
        <f>COUNTA(May!$C22:$AG22)</f>
        <v>31</v>
      </c>
      <c r="AI22" s="18">
        <f>January516[[#This Row],[Total Days]]-(COUNTIF(C22:AG22,"H"))</f>
        <v>31</v>
      </c>
      <c r="AK22" s="41" t="s">
        <v>83</v>
      </c>
      <c r="AL22" s="20" t="s">
        <v>140</v>
      </c>
      <c r="AM22" s="20"/>
    </row>
    <row r="23" spans="2:39" ht="30" customHeight="1" x14ac:dyDescent="0.35">
      <c r="B23" s="50" t="s">
        <v>84</v>
      </c>
      <c r="C23" s="18" t="s">
        <v>114</v>
      </c>
      <c r="D23" s="18" t="s">
        <v>114</v>
      </c>
      <c r="E23" s="18" t="s">
        <v>116</v>
      </c>
      <c r="F23" s="18" t="s">
        <v>116</v>
      </c>
      <c r="G23" s="18" t="s">
        <v>116</v>
      </c>
      <c r="H23" s="18" t="s">
        <v>116</v>
      </c>
      <c r="I23" s="18" t="s">
        <v>116</v>
      </c>
      <c r="J23" s="18" t="s">
        <v>116</v>
      </c>
      <c r="K23" s="18" t="s">
        <v>114</v>
      </c>
      <c r="L23" s="18" t="s">
        <v>114</v>
      </c>
      <c r="M23" s="18" t="s">
        <v>114</v>
      </c>
      <c r="N23" s="18" t="s">
        <v>116</v>
      </c>
      <c r="O23" s="18" t="s">
        <v>114</v>
      </c>
      <c r="P23" s="18" t="s">
        <v>114</v>
      </c>
      <c r="Q23" s="18" t="s">
        <v>114</v>
      </c>
      <c r="R23" s="18" t="s">
        <v>114</v>
      </c>
      <c r="S23" s="18" t="s">
        <v>114</v>
      </c>
      <c r="T23" s="18" t="s">
        <v>114</v>
      </c>
      <c r="U23" s="18" t="s">
        <v>116</v>
      </c>
      <c r="V23" s="18" t="s">
        <v>114</v>
      </c>
      <c r="W23" s="18" t="s">
        <v>114</v>
      </c>
      <c r="X23" s="18" t="s">
        <v>114</v>
      </c>
      <c r="Y23" s="18" t="s">
        <v>114</v>
      </c>
      <c r="Z23" s="18" t="s">
        <v>114</v>
      </c>
      <c r="AA23" s="18" t="s">
        <v>114</v>
      </c>
      <c r="AB23" s="18" t="s">
        <v>116</v>
      </c>
      <c r="AC23" s="18" t="s">
        <v>114</v>
      </c>
      <c r="AD23" s="18" t="s">
        <v>114</v>
      </c>
      <c r="AE23" s="18" t="s">
        <v>114</v>
      </c>
      <c r="AF23" s="18" t="s">
        <v>114</v>
      </c>
      <c r="AG23" s="18" t="s">
        <v>114</v>
      </c>
      <c r="AH23" s="7">
        <f>COUNTA(May!$C23:$AG23)</f>
        <v>31</v>
      </c>
      <c r="AI23" s="18">
        <f>January516[[#This Row],[Total Days]]-(COUNTIF(C23:AG23,"H"))</f>
        <v>31</v>
      </c>
      <c r="AK23" s="41" t="s">
        <v>84</v>
      </c>
      <c r="AL23" s="20" t="s">
        <v>127</v>
      </c>
      <c r="AM23" s="20"/>
    </row>
    <row r="24" spans="2:39" ht="30" customHeight="1" x14ac:dyDescent="0.35">
      <c r="B24" s="52" t="s">
        <v>85</v>
      </c>
      <c r="C24" s="18" t="s">
        <v>114</v>
      </c>
      <c r="D24" s="18" t="s">
        <v>114</v>
      </c>
      <c r="E24" s="18" t="s">
        <v>114</v>
      </c>
      <c r="F24" s="18" t="s">
        <v>116</v>
      </c>
      <c r="G24" s="18" t="s">
        <v>114</v>
      </c>
      <c r="H24" s="18" t="s">
        <v>114</v>
      </c>
      <c r="I24" s="18" t="s">
        <v>114</v>
      </c>
      <c r="J24" s="18" t="s">
        <v>114</v>
      </c>
      <c r="K24" s="18" t="s">
        <v>114</v>
      </c>
      <c r="L24" s="18" t="s">
        <v>114</v>
      </c>
      <c r="M24" s="18" t="s">
        <v>116</v>
      </c>
      <c r="N24" s="18" t="s">
        <v>114</v>
      </c>
      <c r="O24" s="18" t="s">
        <v>114</v>
      </c>
      <c r="P24" s="18" t="s">
        <v>114</v>
      </c>
      <c r="Q24" s="18" t="s">
        <v>114</v>
      </c>
      <c r="R24" s="18" t="s">
        <v>114</v>
      </c>
      <c r="S24" s="18" t="s">
        <v>114</v>
      </c>
      <c r="T24" s="18" t="s">
        <v>116</v>
      </c>
      <c r="U24" s="18" t="s">
        <v>114</v>
      </c>
      <c r="V24" s="18" t="s">
        <v>114</v>
      </c>
      <c r="W24" s="18" t="s">
        <v>114</v>
      </c>
      <c r="X24" s="18" t="s">
        <v>114</v>
      </c>
      <c r="Y24" s="18" t="s">
        <v>114</v>
      </c>
      <c r="Z24" s="18" t="s">
        <v>114</v>
      </c>
      <c r="AA24" s="18" t="s">
        <v>116</v>
      </c>
      <c r="AB24" s="18" t="s">
        <v>114</v>
      </c>
      <c r="AC24" s="18" t="s">
        <v>114</v>
      </c>
      <c r="AD24" s="18" t="s">
        <v>114</v>
      </c>
      <c r="AE24" s="18" t="s">
        <v>114</v>
      </c>
      <c r="AF24" s="18" t="s">
        <v>116</v>
      </c>
      <c r="AG24" s="18" t="s">
        <v>116</v>
      </c>
      <c r="AH24" s="7">
        <f>COUNTA(May!$C24:$AG24)</f>
        <v>31</v>
      </c>
      <c r="AI24" s="18">
        <f>January516[[#This Row],[Total Days]]-(COUNTIF(C24:AG24,"H"))</f>
        <v>31</v>
      </c>
      <c r="AK24" s="41" t="s">
        <v>85</v>
      </c>
      <c r="AL24" s="20" t="s">
        <v>138</v>
      </c>
      <c r="AM24" s="20"/>
    </row>
    <row r="25" spans="2:39" ht="30" customHeight="1" thickBot="1" x14ac:dyDescent="0.4">
      <c r="B25" s="54" t="s">
        <v>103</v>
      </c>
      <c r="C25" s="18" t="s">
        <v>116</v>
      </c>
      <c r="D25" s="18" t="s">
        <v>114</v>
      </c>
      <c r="E25" s="18" t="s">
        <v>114</v>
      </c>
      <c r="F25" s="18" t="s">
        <v>114</v>
      </c>
      <c r="G25" s="18" t="s">
        <v>114</v>
      </c>
      <c r="H25" s="18" t="s">
        <v>116</v>
      </c>
      <c r="I25" s="18" t="s">
        <v>116</v>
      </c>
      <c r="J25" s="18" t="s">
        <v>116</v>
      </c>
      <c r="K25" s="18" t="s">
        <v>116</v>
      </c>
      <c r="L25" s="18" t="s">
        <v>116</v>
      </c>
      <c r="M25" s="18" t="s">
        <v>116</v>
      </c>
      <c r="N25" s="18" t="s">
        <v>114</v>
      </c>
      <c r="O25" s="18" t="s">
        <v>114</v>
      </c>
      <c r="P25" s="18" t="s">
        <v>114</v>
      </c>
      <c r="Q25" s="18" t="s">
        <v>116</v>
      </c>
      <c r="R25" s="18" t="s">
        <v>114</v>
      </c>
      <c r="S25" s="18" t="s">
        <v>114</v>
      </c>
      <c r="T25" s="18" t="s">
        <v>114</v>
      </c>
      <c r="U25" s="18" t="s">
        <v>114</v>
      </c>
      <c r="V25" s="18" t="s">
        <v>114</v>
      </c>
      <c r="W25" s="18" t="s">
        <v>114</v>
      </c>
      <c r="X25" s="18" t="s">
        <v>116</v>
      </c>
      <c r="Y25" s="18" t="s">
        <v>114</v>
      </c>
      <c r="Z25" s="18" t="s">
        <v>114</v>
      </c>
      <c r="AA25" s="18" t="s">
        <v>114</v>
      </c>
      <c r="AB25" s="18" t="s">
        <v>114</v>
      </c>
      <c r="AC25" s="18" t="s">
        <v>114</v>
      </c>
      <c r="AD25" s="18" t="s">
        <v>114</v>
      </c>
      <c r="AE25" s="18" t="s">
        <v>116</v>
      </c>
      <c r="AF25" s="18" t="s">
        <v>114</v>
      </c>
      <c r="AG25" s="18" t="s">
        <v>114</v>
      </c>
      <c r="AH25" s="7">
        <f>COUNTA(May!$C25:$AG25)</f>
        <v>31</v>
      </c>
      <c r="AI25" s="18">
        <f>January516[[#This Row],[Total Days]]-(COUNTIF(C25:AG25,"H"))</f>
        <v>31</v>
      </c>
      <c r="AK25" s="41" t="s">
        <v>103</v>
      </c>
      <c r="AL25" s="20" t="s">
        <v>139</v>
      </c>
      <c r="AM25" s="20"/>
    </row>
    <row r="26" spans="2:39" ht="30" customHeight="1" thickBot="1" x14ac:dyDescent="0.4">
      <c r="B26" s="24"/>
      <c r="C26" s="18" t="s">
        <v>52</v>
      </c>
      <c r="D26" s="18" t="s">
        <v>53</v>
      </c>
      <c r="E26" s="18" t="s">
        <v>54</v>
      </c>
      <c r="F26" s="18" t="s">
        <v>48</v>
      </c>
      <c r="G26" s="17" t="s">
        <v>49</v>
      </c>
      <c r="H26" s="18" t="s">
        <v>50</v>
      </c>
      <c r="I26" s="18" t="s">
        <v>51</v>
      </c>
      <c r="J26" s="18" t="s">
        <v>52</v>
      </c>
      <c r="K26" s="18" t="s">
        <v>53</v>
      </c>
      <c r="L26" s="18" t="s">
        <v>54</v>
      </c>
      <c r="M26" s="18" t="s">
        <v>48</v>
      </c>
      <c r="N26" s="18" t="s">
        <v>49</v>
      </c>
      <c r="O26" s="18" t="s">
        <v>50</v>
      </c>
      <c r="P26" s="18" t="s">
        <v>51</v>
      </c>
      <c r="Q26" s="18" t="s">
        <v>52</v>
      </c>
      <c r="R26" s="18" t="s">
        <v>53</v>
      </c>
      <c r="S26" s="18" t="s">
        <v>54</v>
      </c>
      <c r="T26" s="18" t="s">
        <v>48</v>
      </c>
      <c r="U26" s="18" t="s">
        <v>49</v>
      </c>
      <c r="V26" s="18" t="s">
        <v>50</v>
      </c>
      <c r="W26" s="18" t="s">
        <v>51</v>
      </c>
      <c r="X26" s="18" t="s">
        <v>52</v>
      </c>
      <c r="Y26" s="18" t="s">
        <v>53</v>
      </c>
      <c r="Z26" s="18" t="s">
        <v>54</v>
      </c>
      <c r="AA26" s="18" t="s">
        <v>48</v>
      </c>
      <c r="AB26" s="18" t="s">
        <v>49</v>
      </c>
      <c r="AC26" s="18" t="s">
        <v>50</v>
      </c>
      <c r="AD26" s="18" t="s">
        <v>51</v>
      </c>
      <c r="AE26" s="18" t="s">
        <v>52</v>
      </c>
      <c r="AF26" s="18" t="s">
        <v>53</v>
      </c>
      <c r="AG26" s="18" t="s">
        <v>54</v>
      </c>
      <c r="AH26" s="51">
        <f>COUNTA(May!$C26:$AG26)</f>
        <v>31</v>
      </c>
      <c r="AI26" s="51">
        <f>January516[[#This Row],[Total Days]]-(COUNTIF(C26:AG26,"H"))</f>
        <v>31</v>
      </c>
      <c r="AK26" s="27"/>
    </row>
    <row r="27" spans="2:39" ht="30" customHeight="1" thickBot="1" x14ac:dyDescent="0.4">
      <c r="C27" s="2" t="s">
        <v>9</v>
      </c>
      <c r="D27" s="2" t="s">
        <v>10</v>
      </c>
      <c r="E27" s="2" t="s">
        <v>11</v>
      </c>
      <c r="F27" s="2" t="s">
        <v>12</v>
      </c>
      <c r="G27" s="2" t="s">
        <v>13</v>
      </c>
      <c r="H27" s="2" t="s">
        <v>14</v>
      </c>
      <c r="I27" s="2" t="s">
        <v>15</v>
      </c>
      <c r="J27" s="2" t="s">
        <v>16</v>
      </c>
      <c r="K27" s="2" t="s">
        <v>17</v>
      </c>
      <c r="L27" s="2" t="s">
        <v>18</v>
      </c>
      <c r="M27" s="2" t="s">
        <v>19</v>
      </c>
      <c r="N27" s="2" t="s">
        <v>20</v>
      </c>
      <c r="O27" s="2" t="s">
        <v>21</v>
      </c>
      <c r="P27" s="2" t="s">
        <v>22</v>
      </c>
      <c r="Q27" s="2" t="s">
        <v>23</v>
      </c>
      <c r="R27" s="2" t="s">
        <v>24</v>
      </c>
      <c r="S27" s="2" t="s">
        <v>25</v>
      </c>
      <c r="T27" s="2" t="s">
        <v>26</v>
      </c>
      <c r="U27" s="2" t="s">
        <v>27</v>
      </c>
      <c r="V27" s="2" t="s">
        <v>28</v>
      </c>
      <c r="W27" s="2" t="s">
        <v>29</v>
      </c>
      <c r="X27" s="2" t="s">
        <v>30</v>
      </c>
      <c r="Y27" s="2" t="s">
        <v>31</v>
      </c>
      <c r="Z27" s="2" t="s">
        <v>32</v>
      </c>
      <c r="AA27" s="2" t="s">
        <v>33</v>
      </c>
      <c r="AB27" s="2" t="s">
        <v>34</v>
      </c>
      <c r="AC27" s="2" t="s">
        <v>35</v>
      </c>
      <c r="AD27" s="2" t="s">
        <v>36</v>
      </c>
      <c r="AE27" s="2" t="s">
        <v>37</v>
      </c>
      <c r="AF27" s="2" t="s">
        <v>38</v>
      </c>
      <c r="AG27" s="2" t="s">
        <v>39</v>
      </c>
      <c r="AK27" s="27"/>
    </row>
    <row r="28" spans="2:39" ht="30" customHeight="1" thickBot="1" x14ac:dyDescent="0.4">
      <c r="AK28" s="27"/>
    </row>
  </sheetData>
  <mergeCells count="10">
    <mergeCell ref="AA2:AC2"/>
    <mergeCell ref="AE2:AG2"/>
    <mergeCell ref="AI2:AK2"/>
    <mergeCell ref="C4:AG4"/>
    <mergeCell ref="D2:F2"/>
    <mergeCell ref="H2:J2"/>
    <mergeCell ref="L2:M2"/>
    <mergeCell ref="O2:Q2"/>
    <mergeCell ref="S2:U2"/>
    <mergeCell ref="W2:Y2"/>
  </mergeCells>
  <conditionalFormatting sqref="C13:AE13 AB14:AG14">
    <cfRule type="endsWith" dxfId="341" priority="190" stopIfTrue="1" operator="endsWith" text="AB">
      <formula>RIGHT(C13,LEN("AB"))="AB"</formula>
    </cfRule>
    <cfRule type="beginsWith" dxfId="340" priority="198" stopIfTrue="1" operator="beginsWith" text="DO">
      <formula>LEFT(C13,LEN("DO"))="DO"</formula>
    </cfRule>
    <cfRule type="beginsWith" dxfId="339" priority="197" stopIfTrue="1" operator="beginsWith" text="SS">
      <formula>LEFT(C13,LEN("SS"))="SS"</formula>
    </cfRule>
    <cfRule type="beginsWith" dxfId="338" priority="196" stopIfTrue="1" operator="beginsWith" text="DR">
      <formula>LEFT(C13,LEN("DR"))="DR"</formula>
    </cfRule>
    <cfRule type="endsWith" dxfId="337" priority="195" stopIfTrue="1" operator="endsWith" text="TBH">
      <formula>RIGHT(C13,LEN("TBH"))="TBH"</formula>
    </cfRule>
    <cfRule type="endsWith" dxfId="336" priority="194" stopIfTrue="1" operator="endsWith" text="FL">
      <formula>RIGHT(C13,LEN("FL"))="FL"</formula>
    </cfRule>
    <cfRule type="endsWith" dxfId="335" priority="193" stopIfTrue="1" operator="endsWith" text="OF">
      <formula>RIGHT(C13,LEN("OF"))="OF"</formula>
    </cfRule>
    <cfRule type="beginsWith" dxfId="334" priority="192" stopIfTrue="1" operator="beginsWith" text="AL">
      <formula>LEFT(C13,LEN("AL"))="AL"</formula>
    </cfRule>
    <cfRule type="beginsWith" dxfId="333" priority="191" stopIfTrue="1" operator="beginsWith" text="SL">
      <formula>LEFT(C13,LEN("SL"))="SL"</formula>
    </cfRule>
  </conditionalFormatting>
  <conditionalFormatting sqref="C22:AE22">
    <cfRule type="endsWith" dxfId="332" priority="73" stopIfTrue="1" operator="endsWith" text="AB">
      <formula>RIGHT(C22,LEN("AB"))="AB"</formula>
    </cfRule>
    <cfRule type="beginsWith" dxfId="331" priority="81" stopIfTrue="1" operator="beginsWith" text="DO">
      <formula>LEFT(C22,LEN("DO"))="DO"</formula>
    </cfRule>
    <cfRule type="beginsWith" dxfId="330" priority="80" stopIfTrue="1" operator="beginsWith" text="SS">
      <formula>LEFT(C22,LEN("SS"))="SS"</formula>
    </cfRule>
    <cfRule type="endsWith" dxfId="329" priority="78" stopIfTrue="1" operator="endsWith" text="TBH">
      <formula>RIGHT(C22,LEN("TBH"))="TBH"</formula>
    </cfRule>
    <cfRule type="endsWith" dxfId="328" priority="77" stopIfTrue="1" operator="endsWith" text="FL">
      <formula>RIGHT(C22,LEN("FL"))="FL"</formula>
    </cfRule>
    <cfRule type="endsWith" dxfId="327" priority="76" stopIfTrue="1" operator="endsWith" text="OF">
      <formula>RIGHT(C22,LEN("OF"))="OF"</formula>
    </cfRule>
    <cfRule type="beginsWith" dxfId="326" priority="75" stopIfTrue="1" operator="beginsWith" text="AL">
      <formula>LEFT(C22,LEN("AL"))="AL"</formula>
    </cfRule>
    <cfRule type="beginsWith" dxfId="325" priority="74" stopIfTrue="1" operator="beginsWith" text="SL">
      <formula>LEFT(C22,LEN("SL"))="SL"</formula>
    </cfRule>
    <cfRule type="beginsWith" dxfId="324" priority="79" stopIfTrue="1" operator="beginsWith" text="DR">
      <formula>LEFT(C22,LEN("DR"))="DR"</formula>
    </cfRule>
  </conditionalFormatting>
  <conditionalFormatting sqref="C25:AE25">
    <cfRule type="endsWith" dxfId="323" priority="1" stopIfTrue="1" operator="endsWith" text="AB">
      <formula>RIGHT(C25,LEN("AB"))="AB"</formula>
    </cfRule>
    <cfRule type="beginsWith" dxfId="322" priority="2" stopIfTrue="1" operator="beginsWith" text="SL">
      <formula>LEFT(C25,LEN("SL"))="SL"</formula>
    </cfRule>
    <cfRule type="beginsWith" dxfId="321" priority="3" stopIfTrue="1" operator="beginsWith" text="AL">
      <formula>LEFT(C25,LEN("AL"))="AL"</formula>
    </cfRule>
    <cfRule type="endsWith" dxfId="320" priority="4" stopIfTrue="1" operator="endsWith" text="OF">
      <formula>RIGHT(C25,LEN("OF"))="OF"</formula>
    </cfRule>
    <cfRule type="endsWith" dxfId="319" priority="5" stopIfTrue="1" operator="endsWith" text="FL">
      <formula>RIGHT(C25,LEN("FL"))="FL"</formula>
    </cfRule>
    <cfRule type="endsWith" dxfId="318" priority="6" stopIfTrue="1" operator="endsWith" text="TBH">
      <formula>RIGHT(C25,LEN("TBH"))="TBH"</formula>
    </cfRule>
    <cfRule type="beginsWith" dxfId="317" priority="7" stopIfTrue="1" operator="beginsWith" text="DR">
      <formula>LEFT(C25,LEN("DR"))="DR"</formula>
    </cfRule>
    <cfRule type="beginsWith" dxfId="316" priority="8" stopIfTrue="1" operator="beginsWith" text="SS">
      <formula>LEFT(C25,LEN("SS"))="SS"</formula>
    </cfRule>
    <cfRule type="beginsWith" dxfId="315" priority="9" stopIfTrue="1" operator="beginsWith" text="DO">
      <formula>LEFT(C25,LEN("DO"))="DO"</formula>
    </cfRule>
  </conditionalFormatting>
  <conditionalFormatting sqref="C7:AG7">
    <cfRule type="beginsWith" dxfId="314" priority="252" stopIfTrue="1" operator="beginsWith" text="DO">
      <formula>LEFT(C7,LEN("DO"))="DO"</formula>
    </cfRule>
    <cfRule type="beginsWith" dxfId="313" priority="251" stopIfTrue="1" operator="beginsWith" text="SS">
      <formula>LEFT(C7,LEN("SS"))="SS"</formula>
    </cfRule>
    <cfRule type="beginsWith" dxfId="312" priority="250" stopIfTrue="1" operator="beginsWith" text="DR">
      <formula>LEFT(C7,LEN("DR"))="DR"</formula>
    </cfRule>
    <cfRule type="endsWith" dxfId="311" priority="249" stopIfTrue="1" operator="endsWith" text="TBH">
      <formula>RIGHT(C7,LEN("TBH"))="TBH"</formula>
    </cfRule>
    <cfRule type="endsWith" dxfId="310" priority="248" stopIfTrue="1" operator="endsWith" text="FL">
      <formula>RIGHT(C7,LEN("FL"))="FL"</formula>
    </cfRule>
    <cfRule type="endsWith" dxfId="309" priority="247" stopIfTrue="1" operator="endsWith" text="OF">
      <formula>RIGHT(C7,LEN("OF"))="OF"</formula>
    </cfRule>
    <cfRule type="endsWith" dxfId="308" priority="244" stopIfTrue="1" operator="endsWith" text="AB">
      <formula>RIGHT(C7,LEN("AB"))="AB"</formula>
    </cfRule>
    <cfRule type="beginsWith" dxfId="307" priority="246" stopIfTrue="1" operator="beginsWith" text="AL">
      <formula>LEFT(C7,LEN("AL"))="AL"</formula>
    </cfRule>
    <cfRule type="beginsWith" dxfId="306" priority="245" stopIfTrue="1" operator="beginsWith" text="SL">
      <formula>LEFT(C7,LEN("SL"))="SL"</formula>
    </cfRule>
  </conditionalFormatting>
  <conditionalFormatting sqref="E12:AG12">
    <cfRule type="beginsWith" dxfId="305" priority="205" stopIfTrue="1" operator="beginsWith" text="DR">
      <formula>LEFT(E12,LEN("DR"))="DR"</formula>
    </cfRule>
    <cfRule type="beginsWith" dxfId="304" priority="207" stopIfTrue="1" operator="beginsWith" text="DO">
      <formula>LEFT(E12,LEN("DO"))="DO"</formula>
    </cfRule>
    <cfRule type="beginsWith" dxfId="303" priority="206" stopIfTrue="1" operator="beginsWith" text="SS">
      <formula>LEFT(E12,LEN("SS"))="SS"</formula>
    </cfRule>
    <cfRule type="endsWith" dxfId="302" priority="204" stopIfTrue="1" operator="endsWith" text="TBH">
      <formula>RIGHT(E12,LEN("TBH"))="TBH"</formula>
    </cfRule>
    <cfRule type="endsWith" dxfId="301" priority="203" stopIfTrue="1" operator="endsWith" text="FL">
      <formula>RIGHT(E12,LEN("FL"))="FL"</formula>
    </cfRule>
    <cfRule type="endsWith" dxfId="300" priority="202" stopIfTrue="1" operator="endsWith" text="OF">
      <formula>RIGHT(E12,LEN("OF"))="OF"</formula>
    </cfRule>
    <cfRule type="beginsWith" dxfId="299" priority="201" stopIfTrue="1" operator="beginsWith" text="AL">
      <formula>LEFT(E12,LEN("AL"))="AL"</formula>
    </cfRule>
    <cfRule type="beginsWith" dxfId="298" priority="200" stopIfTrue="1" operator="beginsWith" text="SL">
      <formula>LEFT(E12,LEN("SL"))="SL"</formula>
    </cfRule>
    <cfRule type="endsWith" dxfId="297" priority="199" stopIfTrue="1" operator="endsWith" text="AB">
      <formula>RIGHT(E12,LEN("AB"))="AB"</formula>
    </cfRule>
  </conditionalFormatting>
  <conditionalFormatting sqref="F14:AA14">
    <cfRule type="endsWith" dxfId="296" priority="186" stopIfTrue="1" operator="endsWith" text="TBH">
      <formula>RIGHT(F14,LEN("TBH"))="TBH"</formula>
    </cfRule>
    <cfRule type="beginsWith" dxfId="295" priority="187" stopIfTrue="1" operator="beginsWith" text="DR">
      <formula>LEFT(F14,LEN("DR"))="DR"</formula>
    </cfRule>
    <cfRule type="beginsWith" dxfId="294" priority="188" stopIfTrue="1" operator="beginsWith" text="SS">
      <formula>LEFT(F14,LEN("SS"))="SS"</formula>
    </cfRule>
    <cfRule type="beginsWith" dxfId="293" priority="189" stopIfTrue="1" operator="beginsWith" text="DO">
      <formula>LEFT(F14,LEN("DO"))="DO"</formula>
    </cfRule>
    <cfRule type="endsWith" dxfId="292" priority="181" stopIfTrue="1" operator="endsWith" text="AB">
      <formula>RIGHT(F14,LEN("AB"))="AB"</formula>
    </cfRule>
    <cfRule type="beginsWith" dxfId="291" priority="182" stopIfTrue="1" operator="beginsWith" text="SL">
      <formula>LEFT(F14,LEN("SL"))="SL"</formula>
    </cfRule>
    <cfRule type="beginsWith" dxfId="290" priority="183" stopIfTrue="1" operator="beginsWith" text="AL">
      <formula>LEFT(F14,LEN("AL"))="AL"</formula>
    </cfRule>
    <cfRule type="endsWith" dxfId="289" priority="184" stopIfTrue="1" operator="endsWith" text="OF">
      <formula>RIGHT(F14,LEN("OF"))="OF"</formula>
    </cfRule>
    <cfRule type="endsWith" dxfId="288" priority="185" stopIfTrue="1" operator="endsWith" text="FL">
      <formula>RIGHT(F14,LEN("FL"))="FL"</formula>
    </cfRule>
  </conditionalFormatting>
  <conditionalFormatting sqref="F19:AA19">
    <cfRule type="beginsWith" dxfId="287" priority="142" stopIfTrue="1" operator="beginsWith" text="DR">
      <formula>LEFT(F19,LEN("DR"))="DR"</formula>
    </cfRule>
    <cfRule type="beginsWith" dxfId="286" priority="138" stopIfTrue="1" operator="beginsWith" text="AL">
      <formula>LEFT(F19,LEN("AL"))="AL"</formula>
    </cfRule>
    <cfRule type="endsWith" dxfId="285" priority="139" stopIfTrue="1" operator="endsWith" text="OF">
      <formula>RIGHT(F19,LEN("OF"))="OF"</formula>
    </cfRule>
    <cfRule type="endsWith" dxfId="284" priority="140" stopIfTrue="1" operator="endsWith" text="FL">
      <formula>RIGHT(F19,LEN("FL"))="FL"</formula>
    </cfRule>
    <cfRule type="beginsWith" dxfId="283" priority="143" stopIfTrue="1" operator="beginsWith" text="SS">
      <formula>LEFT(F19,LEN("SS"))="SS"</formula>
    </cfRule>
    <cfRule type="endsWith" dxfId="282" priority="141" stopIfTrue="1" operator="endsWith" text="TBH">
      <formula>RIGHT(F19,LEN("TBH"))="TBH"</formula>
    </cfRule>
    <cfRule type="beginsWith" dxfId="281" priority="144" stopIfTrue="1" operator="beginsWith" text="DO">
      <formula>LEFT(F19,LEN("DO"))="DO"</formula>
    </cfRule>
    <cfRule type="beginsWith" dxfId="280" priority="137" stopIfTrue="1" operator="beginsWith" text="SL">
      <formula>LEFT(F19,LEN("SL"))="SL"</formula>
    </cfRule>
    <cfRule type="endsWith" dxfId="279" priority="136" stopIfTrue="1" operator="endsWith" text="AB">
      <formula>RIGHT(F19,LEN("AB"))="AB"</formula>
    </cfRule>
  </conditionalFormatting>
  <conditionalFormatting sqref="F24:AA24">
    <cfRule type="beginsWith" dxfId="278" priority="21" stopIfTrue="1" operator="beginsWith" text="AL">
      <formula>LEFT(F24,LEN("AL"))="AL"</formula>
    </cfRule>
    <cfRule type="endsWith" dxfId="277" priority="19" stopIfTrue="1" operator="endsWith" text="AB">
      <formula>RIGHT(F24,LEN("AB"))="AB"</formula>
    </cfRule>
    <cfRule type="beginsWith" dxfId="276" priority="20" stopIfTrue="1" operator="beginsWith" text="SL">
      <formula>LEFT(F24,LEN("SL"))="SL"</formula>
    </cfRule>
    <cfRule type="endsWith" dxfId="275" priority="22" stopIfTrue="1" operator="endsWith" text="OF">
      <formula>RIGHT(F24,LEN("OF"))="OF"</formula>
    </cfRule>
    <cfRule type="endsWith" dxfId="274" priority="23" stopIfTrue="1" operator="endsWith" text="FL">
      <formula>RIGHT(F24,LEN("FL"))="FL"</formula>
    </cfRule>
    <cfRule type="endsWith" dxfId="273" priority="24" stopIfTrue="1" operator="endsWith" text="TBH">
      <formula>RIGHT(F24,LEN("TBH"))="TBH"</formula>
    </cfRule>
    <cfRule type="beginsWith" dxfId="272" priority="25" stopIfTrue="1" operator="beginsWith" text="DR">
      <formula>LEFT(F24,LEN("DR"))="DR"</formula>
    </cfRule>
    <cfRule type="beginsWith" dxfId="271" priority="26" stopIfTrue="1" operator="beginsWith" text="SS">
      <formula>LEFT(F24,LEN("SS"))="SS"</formula>
    </cfRule>
    <cfRule type="beginsWith" dxfId="270" priority="27" stopIfTrue="1" operator="beginsWith" text="DO">
      <formula>LEFT(F24,LEN("DO"))="DO"</formula>
    </cfRule>
  </conditionalFormatting>
  <conditionalFormatting sqref="F9:AG9">
    <cfRule type="beginsWith" dxfId="269" priority="227" stopIfTrue="1" operator="beginsWith" text="SL">
      <formula>LEFT(F9,LEN("SL"))="SL"</formula>
    </cfRule>
    <cfRule type="beginsWith" dxfId="268" priority="228" stopIfTrue="1" operator="beginsWith" text="AL">
      <formula>LEFT(F9,LEN("AL"))="AL"</formula>
    </cfRule>
    <cfRule type="endsWith" dxfId="267" priority="229" stopIfTrue="1" operator="endsWith" text="OF">
      <formula>RIGHT(F9,LEN("OF"))="OF"</formula>
    </cfRule>
    <cfRule type="endsWith" dxfId="266" priority="226" stopIfTrue="1" operator="endsWith" text="AB">
      <formula>RIGHT(F9,LEN("AB"))="AB"</formula>
    </cfRule>
    <cfRule type="endsWith" dxfId="265" priority="231" stopIfTrue="1" operator="endsWith" text="TBH">
      <formula>RIGHT(F9,LEN("TBH"))="TBH"</formula>
    </cfRule>
    <cfRule type="beginsWith" dxfId="264" priority="232" stopIfTrue="1" operator="beginsWith" text="DR">
      <formula>LEFT(F9,LEN("DR"))="DR"</formula>
    </cfRule>
    <cfRule type="endsWith" dxfId="263" priority="230" stopIfTrue="1" operator="endsWith" text="FL">
      <formula>RIGHT(F9,LEN("FL"))="FL"</formula>
    </cfRule>
    <cfRule type="beginsWith" dxfId="262" priority="233" stopIfTrue="1" operator="beginsWith" text="SS">
      <formula>LEFT(F9,LEN("SS"))="SS"</formula>
    </cfRule>
    <cfRule type="beginsWith" dxfId="261" priority="234" stopIfTrue="1" operator="beginsWith" text="DO">
      <formula>LEFT(F9,LEN("DO"))="DO"</formula>
    </cfRule>
  </conditionalFormatting>
  <conditionalFormatting sqref="F18:AG18">
    <cfRule type="endsWith" dxfId="260" priority="149" stopIfTrue="1" operator="endsWith" text="FL">
      <formula>RIGHT(F18,LEN("FL"))="FL"</formula>
    </cfRule>
    <cfRule type="endsWith" dxfId="259" priority="148" stopIfTrue="1" operator="endsWith" text="OF">
      <formula>RIGHT(F18,LEN("OF"))="OF"</formula>
    </cfRule>
    <cfRule type="beginsWith" dxfId="258" priority="146" stopIfTrue="1" operator="beginsWith" text="SL">
      <formula>LEFT(F18,LEN("SL"))="SL"</formula>
    </cfRule>
    <cfRule type="endsWith" dxfId="257" priority="145" stopIfTrue="1" operator="endsWith" text="AB">
      <formula>RIGHT(F18,LEN("AB"))="AB"</formula>
    </cfRule>
    <cfRule type="beginsWith" dxfId="256" priority="152" stopIfTrue="1" operator="beginsWith" text="SS">
      <formula>LEFT(F18,LEN("SS"))="SS"</formula>
    </cfRule>
    <cfRule type="beginsWith" dxfId="255" priority="147" stopIfTrue="1" operator="beginsWith" text="AL">
      <formula>LEFT(F18,LEN("AL"))="AL"</formula>
    </cfRule>
    <cfRule type="beginsWith" dxfId="254" priority="153" stopIfTrue="1" operator="beginsWith" text="DO">
      <formula>LEFT(F18,LEN("DO"))="DO"</formula>
    </cfRule>
    <cfRule type="beginsWith" dxfId="253" priority="151" stopIfTrue="1" operator="beginsWith" text="DR">
      <formula>LEFT(F18,LEN("DR"))="DR"</formula>
    </cfRule>
    <cfRule type="endsWith" dxfId="252" priority="150" stopIfTrue="1" operator="endsWith" text="TBH">
      <formula>RIGHT(F18,LEN("TBH"))="TBH"</formula>
    </cfRule>
  </conditionalFormatting>
  <conditionalFormatting sqref="G15:AB15">
    <cfRule type="endsWith" dxfId="251" priority="172" stopIfTrue="1" operator="endsWith" text="AB">
      <formula>RIGHT(G15,LEN("AB"))="AB"</formula>
    </cfRule>
    <cfRule type="beginsWith" dxfId="250" priority="180" stopIfTrue="1" operator="beginsWith" text="DO">
      <formula>LEFT(G15,LEN("DO"))="DO"</formula>
    </cfRule>
    <cfRule type="beginsWith" dxfId="249" priority="179" stopIfTrue="1" operator="beginsWith" text="SS">
      <formula>LEFT(G15,LEN("SS"))="SS"</formula>
    </cfRule>
    <cfRule type="beginsWith" dxfId="248" priority="178" stopIfTrue="1" operator="beginsWith" text="DR">
      <formula>LEFT(G15,LEN("DR"))="DR"</formula>
    </cfRule>
    <cfRule type="beginsWith" dxfId="247" priority="173" stopIfTrue="1" operator="beginsWith" text="SL">
      <formula>LEFT(G15,LEN("SL"))="SL"</formula>
    </cfRule>
    <cfRule type="endsWith" dxfId="246" priority="177" stopIfTrue="1" operator="endsWith" text="TBH">
      <formula>RIGHT(G15,LEN("TBH"))="TBH"</formula>
    </cfRule>
    <cfRule type="endsWith" dxfId="245" priority="176" stopIfTrue="1" operator="endsWith" text="FL">
      <formula>RIGHT(G15,LEN("FL"))="FL"</formula>
    </cfRule>
    <cfRule type="endsWith" dxfId="244" priority="175" stopIfTrue="1" operator="endsWith" text="OF">
      <formula>RIGHT(G15,LEN("OF"))="OF"</formula>
    </cfRule>
    <cfRule type="beginsWith" dxfId="243" priority="174" stopIfTrue="1" operator="beginsWith" text="AL">
      <formula>LEFT(G15,LEN("AL"))="AL"</formula>
    </cfRule>
  </conditionalFormatting>
  <conditionalFormatting sqref="G20:AB20">
    <cfRule type="beginsWith" dxfId="242" priority="129" stopIfTrue="1" operator="beginsWith" text="AL">
      <formula>LEFT(G20,LEN("AL"))="AL"</formula>
    </cfRule>
    <cfRule type="endsWith" dxfId="241" priority="130" stopIfTrue="1" operator="endsWith" text="OF">
      <formula>RIGHT(G20,LEN("OF"))="OF"</formula>
    </cfRule>
    <cfRule type="endsWith" dxfId="240" priority="131" stopIfTrue="1" operator="endsWith" text="FL">
      <formula>RIGHT(G20,LEN("FL"))="FL"</formula>
    </cfRule>
    <cfRule type="endsWith" dxfId="239" priority="127" stopIfTrue="1" operator="endsWith" text="AB">
      <formula>RIGHT(G20,LEN("AB"))="AB"</formula>
    </cfRule>
    <cfRule type="beginsWith" dxfId="238" priority="133" stopIfTrue="1" operator="beginsWith" text="DR">
      <formula>LEFT(G20,LEN("DR"))="DR"</formula>
    </cfRule>
    <cfRule type="beginsWith" dxfId="237" priority="135" stopIfTrue="1" operator="beginsWith" text="DO">
      <formula>LEFT(G20,LEN("DO"))="DO"</formula>
    </cfRule>
    <cfRule type="beginsWith" dxfId="236" priority="134" stopIfTrue="1" operator="beginsWith" text="SS">
      <formula>LEFT(G20,LEN("SS"))="SS"</formula>
    </cfRule>
    <cfRule type="endsWith" dxfId="235" priority="132" stopIfTrue="1" operator="endsWith" text="TBH">
      <formula>RIGHT(G20,LEN("TBH"))="TBH"</formula>
    </cfRule>
    <cfRule type="beginsWith" dxfId="234" priority="128" stopIfTrue="1" operator="beginsWith" text="SL">
      <formula>LEFT(G20,LEN("SL"))="SL"</formula>
    </cfRule>
  </conditionalFormatting>
  <conditionalFormatting sqref="G21:AB21">
    <cfRule type="endsWith" dxfId="233" priority="86" stopIfTrue="1" operator="endsWith" text="FL">
      <formula>RIGHT(G21,LEN("FL"))="FL"</formula>
    </cfRule>
    <cfRule type="endsWith" dxfId="232" priority="87" stopIfTrue="1" operator="endsWith" text="TBH">
      <formula>RIGHT(G21,LEN("TBH"))="TBH"</formula>
    </cfRule>
    <cfRule type="beginsWith" dxfId="231" priority="88" stopIfTrue="1" operator="beginsWith" text="DR">
      <formula>LEFT(G21,LEN("DR"))="DR"</formula>
    </cfRule>
    <cfRule type="beginsWith" dxfId="230" priority="89" stopIfTrue="1" operator="beginsWith" text="SS">
      <formula>LEFT(G21,LEN("SS"))="SS"</formula>
    </cfRule>
    <cfRule type="beginsWith" dxfId="229" priority="90" stopIfTrue="1" operator="beginsWith" text="DO">
      <formula>LEFT(G21,LEN("DO"))="DO"</formula>
    </cfRule>
    <cfRule type="endsWith" dxfId="228" priority="85" stopIfTrue="1" operator="endsWith" text="OF">
      <formula>RIGHT(G21,LEN("OF"))="OF"</formula>
    </cfRule>
    <cfRule type="beginsWith" dxfId="227" priority="84" stopIfTrue="1" operator="beginsWith" text="AL">
      <formula>LEFT(G21,LEN("AL"))="AL"</formula>
    </cfRule>
    <cfRule type="beginsWith" dxfId="226" priority="83" stopIfTrue="1" operator="beginsWith" text="SL">
      <formula>LEFT(G21,LEN("SL"))="SL"</formula>
    </cfRule>
    <cfRule type="endsWith" dxfId="225" priority="82" stopIfTrue="1" operator="endsWith" text="AB">
      <formula>RIGHT(G21,LEN("AB"))="AB"</formula>
    </cfRule>
  </conditionalFormatting>
  <conditionalFormatting sqref="G23:AB23">
    <cfRule type="endsWith" dxfId="224" priority="64" stopIfTrue="1" operator="endsWith" text="AB">
      <formula>RIGHT(G23,LEN("AB"))="AB"</formula>
    </cfRule>
    <cfRule type="beginsWith" dxfId="223" priority="72" stopIfTrue="1" operator="beginsWith" text="DO">
      <formula>LEFT(G23,LEN("DO"))="DO"</formula>
    </cfRule>
    <cfRule type="beginsWith" dxfId="222" priority="71" stopIfTrue="1" operator="beginsWith" text="SS">
      <formula>LEFT(G23,LEN("SS"))="SS"</formula>
    </cfRule>
    <cfRule type="beginsWith" dxfId="221" priority="70" stopIfTrue="1" operator="beginsWith" text="DR">
      <formula>LEFT(G23,LEN("DR"))="DR"</formula>
    </cfRule>
    <cfRule type="endsWith" dxfId="220" priority="69" stopIfTrue="1" operator="endsWith" text="TBH">
      <formula>RIGHT(G23,LEN("TBH"))="TBH"</formula>
    </cfRule>
    <cfRule type="endsWith" dxfId="219" priority="68" stopIfTrue="1" operator="endsWith" text="FL">
      <formula>RIGHT(G23,LEN("FL"))="FL"</formula>
    </cfRule>
    <cfRule type="beginsWith" dxfId="218" priority="66" stopIfTrue="1" operator="beginsWith" text="AL">
      <formula>LEFT(G23,LEN("AL"))="AL"</formula>
    </cfRule>
    <cfRule type="beginsWith" dxfId="217" priority="65" stopIfTrue="1" operator="beginsWith" text="SL">
      <formula>LEFT(G23,LEN("SL"))="SL"</formula>
    </cfRule>
    <cfRule type="endsWith" dxfId="216" priority="67" stopIfTrue="1" operator="endsWith" text="OF">
      <formula>RIGHT(G23,LEN("OF"))="OF"</formula>
    </cfRule>
  </conditionalFormatting>
  <conditionalFormatting sqref="G8:AG8">
    <cfRule type="beginsWith" dxfId="215" priority="237" stopIfTrue="1" operator="beginsWith" text="AL">
      <formula>LEFT(G8,LEN("AL"))="AL"</formula>
    </cfRule>
    <cfRule type="endsWith" dxfId="214" priority="235" stopIfTrue="1" operator="endsWith" text="AB">
      <formula>RIGHT(G8,LEN("AB"))="AB"</formula>
    </cfRule>
    <cfRule type="beginsWith" dxfId="213" priority="236" stopIfTrue="1" operator="beginsWith" text="SL">
      <formula>LEFT(G8,LEN("SL"))="SL"</formula>
    </cfRule>
    <cfRule type="endsWith" dxfId="212" priority="238" stopIfTrue="1" operator="endsWith" text="OF">
      <formula>RIGHT(G8,LEN("OF"))="OF"</formula>
    </cfRule>
    <cfRule type="endsWith" dxfId="211" priority="239" stopIfTrue="1" operator="endsWith" text="FL">
      <formula>RIGHT(G8,LEN("FL"))="FL"</formula>
    </cfRule>
    <cfRule type="endsWith" dxfId="210" priority="240" stopIfTrue="1" operator="endsWith" text="TBH">
      <formula>RIGHT(G8,LEN("TBH"))="TBH"</formula>
    </cfRule>
    <cfRule type="beginsWith" dxfId="209" priority="241" stopIfTrue="1" operator="beginsWith" text="DR">
      <formula>LEFT(G8,LEN("DR"))="DR"</formula>
    </cfRule>
    <cfRule type="beginsWith" dxfId="208" priority="242" stopIfTrue="1" operator="beginsWith" text="SS">
      <formula>LEFT(G8,LEN("SS"))="SS"</formula>
    </cfRule>
    <cfRule type="beginsWith" dxfId="207" priority="243" stopIfTrue="1" operator="beginsWith" text="DO">
      <formula>LEFT(G8,LEN("DO"))="DO"</formula>
    </cfRule>
  </conditionalFormatting>
  <conditionalFormatting sqref="G10:AG10">
    <cfRule type="beginsWith" dxfId="206" priority="225" stopIfTrue="1" operator="beginsWith" text="DO">
      <formula>LEFT(G10,LEN("DO"))="DO"</formula>
    </cfRule>
    <cfRule type="endsWith" dxfId="205" priority="220" stopIfTrue="1" operator="endsWith" text="OF">
      <formula>RIGHT(G10,LEN("OF"))="OF"</formula>
    </cfRule>
    <cfRule type="endsWith" dxfId="204" priority="221" stopIfTrue="1" operator="endsWith" text="FL">
      <formula>RIGHT(G10,LEN("FL"))="FL"</formula>
    </cfRule>
    <cfRule type="endsWith" dxfId="203" priority="222" stopIfTrue="1" operator="endsWith" text="TBH">
      <formula>RIGHT(G10,LEN("TBH"))="TBH"</formula>
    </cfRule>
    <cfRule type="beginsWith" dxfId="202" priority="223" stopIfTrue="1" operator="beginsWith" text="DR">
      <formula>LEFT(G10,LEN("DR"))="DR"</formula>
    </cfRule>
    <cfRule type="beginsWith" dxfId="201" priority="224" stopIfTrue="1" operator="beginsWith" text="SS">
      <formula>LEFT(G10,LEN("SS"))="SS"</formula>
    </cfRule>
    <cfRule type="beginsWith" dxfId="200" priority="218" stopIfTrue="1" operator="beginsWith" text="SL">
      <formula>LEFT(G10,LEN("SL"))="SL"</formula>
    </cfRule>
    <cfRule type="endsWith" dxfId="199" priority="217" stopIfTrue="1" operator="endsWith" text="AB">
      <formula>RIGHT(G10,LEN("AB"))="AB"</formula>
    </cfRule>
    <cfRule type="beginsWith" dxfId="198" priority="219" stopIfTrue="1" operator="beginsWith" text="AL">
      <formula>LEFT(G10,LEN("AL"))="AL"</formula>
    </cfRule>
  </conditionalFormatting>
  <conditionalFormatting sqref="H16:AC16">
    <cfRule type="endsWith" dxfId="197" priority="168" stopIfTrue="1" operator="endsWith" text="TBH">
      <formula>RIGHT(H16,LEN("TBH"))="TBH"</formula>
    </cfRule>
    <cfRule type="endsWith" dxfId="196" priority="163" stopIfTrue="1" operator="endsWith" text="AB">
      <formula>RIGHT(H16,LEN("AB"))="AB"</formula>
    </cfRule>
    <cfRule type="beginsWith" dxfId="195" priority="164" stopIfTrue="1" operator="beginsWith" text="SL">
      <formula>LEFT(H16,LEN("SL"))="SL"</formula>
    </cfRule>
    <cfRule type="beginsWith" dxfId="194" priority="165" stopIfTrue="1" operator="beginsWith" text="AL">
      <formula>LEFT(H16,LEN("AL"))="AL"</formula>
    </cfRule>
    <cfRule type="endsWith" dxfId="193" priority="166" stopIfTrue="1" operator="endsWith" text="OF">
      <formula>RIGHT(H16,LEN("OF"))="OF"</formula>
    </cfRule>
    <cfRule type="beginsWith" dxfId="192" priority="171" stopIfTrue="1" operator="beginsWith" text="DO">
      <formula>LEFT(H16,LEN("DO"))="DO"</formula>
    </cfRule>
    <cfRule type="endsWith" dxfId="191" priority="167" stopIfTrue="1" operator="endsWith" text="FL">
      <formula>RIGHT(H16,LEN("FL"))="FL"</formula>
    </cfRule>
    <cfRule type="beginsWith" dxfId="190" priority="170" stopIfTrue="1" operator="beginsWith" text="SS">
      <formula>LEFT(H16,LEN("SS"))="SS"</formula>
    </cfRule>
    <cfRule type="beginsWith" dxfId="189" priority="169" stopIfTrue="1" operator="beginsWith" text="DR">
      <formula>LEFT(H16,LEN("DR"))="DR"</formula>
    </cfRule>
  </conditionalFormatting>
  <conditionalFormatting sqref="H11:AG11">
    <cfRule type="endsWith" dxfId="188" priority="211" stopIfTrue="1" operator="endsWith" text="OF">
      <formula>RIGHT(H11,LEN("OF"))="OF"</formula>
    </cfRule>
    <cfRule type="beginsWith" dxfId="187" priority="210" stopIfTrue="1" operator="beginsWith" text="AL">
      <formula>LEFT(H11,LEN("AL"))="AL"</formula>
    </cfRule>
    <cfRule type="beginsWith" dxfId="186" priority="209" stopIfTrue="1" operator="beginsWith" text="SL">
      <formula>LEFT(H11,LEN("SL"))="SL"</formula>
    </cfRule>
    <cfRule type="beginsWith" dxfId="185" priority="216" stopIfTrue="1" operator="beginsWith" text="DO">
      <formula>LEFT(H11,LEN("DO"))="DO"</formula>
    </cfRule>
    <cfRule type="beginsWith" dxfId="184" priority="215" stopIfTrue="1" operator="beginsWith" text="SS">
      <formula>LEFT(H11,LEN("SS"))="SS"</formula>
    </cfRule>
    <cfRule type="beginsWith" dxfId="183" priority="214" stopIfTrue="1" operator="beginsWith" text="DR">
      <formula>LEFT(H11,LEN("DR"))="DR"</formula>
    </cfRule>
    <cfRule type="endsWith" dxfId="182" priority="208" stopIfTrue="1" operator="endsWith" text="AB">
      <formula>RIGHT(H11,LEN("AB"))="AB"</formula>
    </cfRule>
    <cfRule type="endsWith" dxfId="181" priority="213" stopIfTrue="1" operator="endsWith" text="TBH">
      <formula>RIGHT(H11,LEN("TBH"))="TBH"</formula>
    </cfRule>
    <cfRule type="endsWith" dxfId="180" priority="212" stopIfTrue="1" operator="endsWith" text="FL">
      <formula>RIGHT(H11,LEN("FL"))="FL"</formula>
    </cfRule>
  </conditionalFormatting>
  <conditionalFormatting sqref="I17:AD17">
    <cfRule type="beginsWith" dxfId="179" priority="155" stopIfTrue="1" operator="beginsWith" text="SL">
      <formula>LEFT(I17,LEN("SL"))="SL"</formula>
    </cfRule>
    <cfRule type="beginsWith" dxfId="178" priority="156" stopIfTrue="1" operator="beginsWith" text="AL">
      <formula>LEFT(I17,LEN("AL"))="AL"</formula>
    </cfRule>
    <cfRule type="endsWith" dxfId="177" priority="157" stopIfTrue="1" operator="endsWith" text="OF">
      <formula>RIGHT(I17,LEN("OF"))="OF"</formula>
    </cfRule>
    <cfRule type="endsWith" dxfId="176" priority="158" stopIfTrue="1" operator="endsWith" text="FL">
      <formula>RIGHT(I17,LEN("FL"))="FL"</formula>
    </cfRule>
    <cfRule type="endsWith" dxfId="175" priority="159" stopIfTrue="1" operator="endsWith" text="TBH">
      <formula>RIGHT(I17,LEN("TBH"))="TBH"</formula>
    </cfRule>
    <cfRule type="beginsWith" dxfId="174" priority="160" stopIfTrue="1" operator="beginsWith" text="DR">
      <formula>LEFT(I17,LEN("DR"))="DR"</formula>
    </cfRule>
    <cfRule type="beginsWith" dxfId="173" priority="162" stopIfTrue="1" operator="beginsWith" text="DO">
      <formula>LEFT(I17,LEN("DO"))="DO"</formula>
    </cfRule>
    <cfRule type="beginsWith" dxfId="172" priority="161" stopIfTrue="1" operator="beginsWith" text="SS">
      <formula>LEFT(I17,LEN("SS"))="SS"</formula>
    </cfRule>
    <cfRule type="endsWith" dxfId="171" priority="154" stopIfTrue="1" operator="endsWith" text="AB">
      <formula>RIGHT(I17,LEN("AB"))="AB"</formula>
    </cfRule>
  </conditionalFormatting>
  <conditionalFormatting sqref="K25:AE25">
    <cfRule type="endsWith" dxfId="170" priority="14" stopIfTrue="1" operator="endsWith" text="FL">
      <formula>RIGHT(K25,LEN("FL"))="FL"</formula>
    </cfRule>
    <cfRule type="endsWith" dxfId="169" priority="15" stopIfTrue="1" operator="endsWith" text="TBH">
      <formula>RIGHT(K25,LEN("TBH"))="TBH"</formula>
    </cfRule>
    <cfRule type="beginsWith" dxfId="168" priority="16" stopIfTrue="1" operator="beginsWith" text="DR">
      <formula>LEFT(K25,LEN("DR"))="DR"</formula>
    </cfRule>
    <cfRule type="beginsWith" dxfId="167" priority="17" stopIfTrue="1" operator="beginsWith" text="SS">
      <formula>LEFT(K25,LEN("SS"))="SS"</formula>
    </cfRule>
    <cfRule type="endsWith" dxfId="166" priority="10" stopIfTrue="1" operator="endsWith" text="AB">
      <formula>RIGHT(K25,LEN("AB"))="AB"</formula>
    </cfRule>
    <cfRule type="beginsWith" dxfId="165" priority="18" stopIfTrue="1" operator="beginsWith" text="DO">
      <formula>LEFT(K25,LEN("DO"))="DO"</formula>
    </cfRule>
    <cfRule type="beginsWith" dxfId="164" priority="11" stopIfTrue="1" operator="beginsWith" text="SL">
      <formula>LEFT(K25,LEN("SL"))="SL"</formula>
    </cfRule>
    <cfRule type="beginsWith" dxfId="163" priority="12" stopIfTrue="1" operator="beginsWith" text="AL">
      <formula>LEFT(K25,LEN("AL"))="AL"</formula>
    </cfRule>
    <cfRule type="endsWith" dxfId="162" priority="13" stopIfTrue="1" operator="endsWith" text="OF">
      <formula>RIGHT(K25,LEN("OF"))="OF"</formula>
    </cfRule>
  </conditionalFormatting>
  <conditionalFormatting sqref="M12:AG12 K22:AE22 P7:AG7 O8:AG8 N9:AG9 O10:AG10 P11:AG11 K13:AG13 N14:AG14 O15:AG15 P16:AG16 Q17:AG17 N18:AG19 O20:AG21 O23:AG23 N24:AG24 C8:F8 C9:E9 C10:F10 C11:G11 C12:D12 C14:E14 C15:F15 C16:G16 C17:H17 C18:E19 C20:F21 C23:F23 C24:E24">
    <cfRule type="endsWith" dxfId="161" priority="298" stopIfTrue="1" operator="endsWith" text="AB">
      <formula>RIGHT(C7,LEN("AB"))="AB"</formula>
    </cfRule>
  </conditionalFormatting>
  <conditionalFormatting sqref="N20:N21">
    <cfRule type="beginsWith" dxfId="160" priority="120" stopIfTrue="1" operator="beginsWith" text="AL">
      <formula>LEFT(N20,LEN("AL"))="AL"</formula>
    </cfRule>
    <cfRule type="beginsWith" dxfId="159" priority="124" stopIfTrue="1" operator="beginsWith" text="DR">
      <formula>LEFT(N20,LEN("DR"))="DR"</formula>
    </cfRule>
    <cfRule type="beginsWith" dxfId="158" priority="119" stopIfTrue="1" operator="beginsWith" text="SL">
      <formula>LEFT(N20,LEN("SL"))="SL"</formula>
    </cfRule>
    <cfRule type="beginsWith" dxfId="157" priority="125" stopIfTrue="1" operator="beginsWith" text="SS">
      <formula>LEFT(N20,LEN("SS"))="SS"</formula>
    </cfRule>
    <cfRule type="beginsWith" dxfId="156" priority="126" stopIfTrue="1" operator="beginsWith" text="DO">
      <formula>LEFT(N20,LEN("DO"))="DO"</formula>
    </cfRule>
    <cfRule type="endsWith" dxfId="155" priority="122" stopIfTrue="1" operator="endsWith" text="FL">
      <formula>RIGHT(N20,LEN("FL"))="FL"</formula>
    </cfRule>
    <cfRule type="endsWith" dxfId="154" priority="118" stopIfTrue="1" operator="endsWith" text="AB">
      <formula>RIGHT(N20,LEN("AB"))="AB"</formula>
    </cfRule>
    <cfRule type="endsWith" dxfId="153" priority="123" stopIfTrue="1" operator="endsWith" text="TBH">
      <formula>RIGHT(N20,LEN("TBH"))="TBH"</formula>
    </cfRule>
    <cfRule type="endsWith" dxfId="152" priority="121" stopIfTrue="1" operator="endsWith" text="OF">
      <formula>RIGHT(N20,LEN("OF"))="OF"</formula>
    </cfRule>
  </conditionalFormatting>
  <conditionalFormatting sqref="N23">
    <cfRule type="beginsWith" dxfId="151" priority="63" stopIfTrue="1" operator="beginsWith" text="DO">
      <formula>LEFT(N23,LEN("DO"))="DO"</formula>
    </cfRule>
    <cfRule type="beginsWith" dxfId="150" priority="62" stopIfTrue="1" operator="beginsWith" text="SS">
      <formula>LEFT(N23,LEN("SS"))="SS"</formula>
    </cfRule>
    <cfRule type="beginsWith" dxfId="149" priority="61" stopIfTrue="1" operator="beginsWith" text="DR">
      <formula>LEFT(N23,LEN("DR"))="DR"</formula>
    </cfRule>
    <cfRule type="endsWith" dxfId="148" priority="60" stopIfTrue="1" operator="endsWith" text="TBH">
      <formula>RIGHT(N23,LEN("TBH"))="TBH"</formula>
    </cfRule>
    <cfRule type="endsWith" dxfId="147" priority="59" stopIfTrue="1" operator="endsWith" text="FL">
      <formula>RIGHT(N23,LEN("FL"))="FL"</formula>
    </cfRule>
    <cfRule type="endsWith" dxfId="146" priority="58" stopIfTrue="1" operator="endsWith" text="OF">
      <formula>RIGHT(N23,LEN("OF"))="OF"</formula>
    </cfRule>
    <cfRule type="beginsWith" dxfId="145" priority="57" stopIfTrue="1" operator="beginsWith" text="AL">
      <formula>LEFT(N23,LEN("AL"))="AL"</formula>
    </cfRule>
    <cfRule type="beginsWith" dxfId="144" priority="56" stopIfTrue="1" operator="beginsWith" text="SL">
      <formula>LEFT(N23,LEN("SL"))="SL"</formula>
    </cfRule>
    <cfRule type="endsWith" dxfId="143" priority="55" stopIfTrue="1" operator="endsWith" text="AB">
      <formula>RIGHT(N23,LEN("AB"))="AB"</formula>
    </cfRule>
  </conditionalFormatting>
  <conditionalFormatting sqref="P7:AG7 C8:F8 O8:AG8 C9:E9 N9:AG9 C10:F10 O10:AG10 C11:G11 P11:AG11 C12:D12 M12:AG12 K13:AG13 C14:E14 N14:AG14 C15:F15 O15:AG15 C16:G16 P16:AG16 C17:H17 Q17:AG17 C18:E19 N18:AG19 C20:F21 O20:AG21 K22:AE22 C23:F23 O23:AG23 C24:E24 N24:AG24">
    <cfRule type="endsWith" dxfId="142" priority="303" stopIfTrue="1" operator="endsWith" text="TBH">
      <formula>RIGHT(C7,LEN("TBH"))="TBH"</formula>
    </cfRule>
    <cfRule type="beginsWith" dxfId="141" priority="304" stopIfTrue="1" operator="beginsWith" text="DR">
      <formula>LEFT(C7,LEN("DR"))="DR"</formula>
    </cfRule>
    <cfRule type="beginsWith" dxfId="140" priority="305" stopIfTrue="1" operator="beginsWith" text="SS">
      <formula>LEFT(C7,LEN("SS"))="SS"</formula>
    </cfRule>
    <cfRule type="beginsWith" dxfId="139" priority="306" stopIfTrue="1" operator="beginsWith" text="DO">
      <formula>LEFT(C7,LEN("DO"))="DO"</formula>
    </cfRule>
    <cfRule type="beginsWith" dxfId="138" priority="299" stopIfTrue="1" operator="beginsWith" text="SL">
      <formula>LEFT(C7,LEN("SL"))="SL"</formula>
    </cfRule>
    <cfRule type="beginsWith" dxfId="137" priority="300" stopIfTrue="1" operator="beginsWith" text="AL">
      <formula>LEFT(C7,LEN("AL"))="AL"</formula>
    </cfRule>
    <cfRule type="endsWith" dxfId="136" priority="301" stopIfTrue="1" operator="endsWith" text="OF">
      <formula>RIGHT(C7,LEN("OF"))="OF"</formula>
    </cfRule>
    <cfRule type="endsWith" dxfId="135" priority="302" stopIfTrue="1" operator="endsWith" text="FL">
      <formula>RIGHT(C7,LEN("FL"))="FL"</formula>
    </cfRule>
  </conditionalFormatting>
  <conditionalFormatting sqref="U20:U21">
    <cfRule type="beginsWith" dxfId="134" priority="117" stopIfTrue="1" operator="beginsWith" text="DO">
      <formula>LEFT(U20,LEN("DO"))="DO"</formula>
    </cfRule>
    <cfRule type="beginsWith" dxfId="133" priority="116" stopIfTrue="1" operator="beginsWith" text="SS">
      <formula>LEFT(U20,LEN("SS"))="SS"</formula>
    </cfRule>
    <cfRule type="beginsWith" dxfId="132" priority="115" stopIfTrue="1" operator="beginsWith" text="DR">
      <formula>LEFT(U20,LEN("DR"))="DR"</formula>
    </cfRule>
    <cfRule type="beginsWith" dxfId="131" priority="107" stopIfTrue="1" operator="beginsWith" text="SS">
      <formula>LEFT(U20,LEN("SS"))="SS"</formula>
    </cfRule>
    <cfRule type="endsWith" dxfId="130" priority="103" stopIfTrue="1" operator="endsWith" text="OF">
      <formula>RIGHT(U20,LEN("OF"))="OF"</formula>
    </cfRule>
    <cfRule type="beginsWith" dxfId="129" priority="108" stopIfTrue="1" operator="beginsWith" text="DO">
      <formula>LEFT(U20,LEN("DO"))="DO"</formula>
    </cfRule>
    <cfRule type="endsWith" dxfId="128" priority="109" stopIfTrue="1" operator="endsWith" text="AB">
      <formula>RIGHT(U20,LEN("AB"))="AB"</formula>
    </cfRule>
    <cfRule type="beginsWith" dxfId="127" priority="101" stopIfTrue="1" operator="beginsWith" text="SL">
      <formula>LEFT(U20,LEN("SL"))="SL"</formula>
    </cfRule>
    <cfRule type="beginsWith" dxfId="126" priority="106" stopIfTrue="1" operator="beginsWith" text="DR">
      <formula>LEFT(U20,LEN("DR"))="DR"</formula>
    </cfRule>
    <cfRule type="endsWith" dxfId="125" priority="114" stopIfTrue="1" operator="endsWith" text="TBH">
      <formula>RIGHT(U20,LEN("TBH"))="TBH"</formula>
    </cfRule>
    <cfRule type="endsWith" dxfId="124" priority="113" stopIfTrue="1" operator="endsWith" text="FL">
      <formula>RIGHT(U20,LEN("FL"))="FL"</formula>
    </cfRule>
    <cfRule type="endsWith" dxfId="123" priority="112" stopIfTrue="1" operator="endsWith" text="OF">
      <formula>RIGHT(U20,LEN("OF"))="OF"</formula>
    </cfRule>
    <cfRule type="beginsWith" dxfId="122" priority="110" stopIfTrue="1" operator="beginsWith" text="SL">
      <formula>LEFT(U20,LEN("SL"))="SL"</formula>
    </cfRule>
    <cfRule type="endsWith" dxfId="121" priority="100" stopIfTrue="1" operator="endsWith" text="AB">
      <formula>RIGHT(U20,LEN("AB"))="AB"</formula>
    </cfRule>
    <cfRule type="beginsWith" dxfId="120" priority="111" stopIfTrue="1" operator="beginsWith" text="AL">
      <formula>LEFT(U20,LEN("AL"))="AL"</formula>
    </cfRule>
    <cfRule type="beginsWith" dxfId="119" priority="102" stopIfTrue="1" operator="beginsWith" text="AL">
      <formula>LEFT(U20,LEN("AL"))="AL"</formula>
    </cfRule>
    <cfRule type="endsWith" dxfId="118" priority="104" stopIfTrue="1" operator="endsWith" text="FL">
      <formula>RIGHT(U20,LEN("FL"))="FL"</formula>
    </cfRule>
    <cfRule type="endsWith" dxfId="117" priority="105" stopIfTrue="1" operator="endsWith" text="TBH">
      <formula>RIGHT(U20,LEN("TBH"))="TBH"</formula>
    </cfRule>
  </conditionalFormatting>
  <conditionalFormatting sqref="U23">
    <cfRule type="beginsWith" dxfId="116" priority="48" stopIfTrue="1" operator="beginsWith" text="AL">
      <formula>LEFT(U23,LEN("AL"))="AL"</formula>
    </cfRule>
    <cfRule type="beginsWith" dxfId="115" priority="47" stopIfTrue="1" operator="beginsWith" text="SL">
      <formula>LEFT(U23,LEN("SL"))="SL"</formula>
    </cfRule>
    <cfRule type="beginsWith" dxfId="114" priority="52" stopIfTrue="1" operator="beginsWith" text="DR">
      <formula>LEFT(U23,LEN("DR"))="DR"</formula>
    </cfRule>
    <cfRule type="beginsWith" dxfId="113" priority="53" stopIfTrue="1" operator="beginsWith" text="SS">
      <formula>LEFT(U23,LEN("SS"))="SS"</formula>
    </cfRule>
    <cfRule type="beginsWith" dxfId="112" priority="54" stopIfTrue="1" operator="beginsWith" text="DO">
      <formula>LEFT(U23,LEN("DO"))="DO"</formula>
    </cfRule>
    <cfRule type="endsWith" dxfId="111" priority="46" stopIfTrue="1" operator="endsWith" text="AB">
      <formula>RIGHT(U23,LEN("AB"))="AB"</formula>
    </cfRule>
    <cfRule type="beginsWith" dxfId="110" priority="45" stopIfTrue="1" operator="beginsWith" text="DO">
      <formula>LEFT(U23,LEN("DO"))="DO"</formula>
    </cfRule>
    <cfRule type="beginsWith" dxfId="109" priority="44" stopIfTrue="1" operator="beginsWith" text="SS">
      <formula>LEFT(U23,LEN("SS"))="SS"</formula>
    </cfRule>
    <cfRule type="beginsWith" dxfId="108" priority="43" stopIfTrue="1" operator="beginsWith" text="DR">
      <formula>LEFT(U23,LEN("DR"))="DR"</formula>
    </cfRule>
    <cfRule type="endsWith" dxfId="107" priority="42" stopIfTrue="1" operator="endsWith" text="TBH">
      <formula>RIGHT(U23,LEN("TBH"))="TBH"</formula>
    </cfRule>
    <cfRule type="endsWith" dxfId="106" priority="41" stopIfTrue="1" operator="endsWith" text="FL">
      <formula>RIGHT(U23,LEN("FL"))="FL"</formula>
    </cfRule>
    <cfRule type="beginsWith" dxfId="105" priority="39" stopIfTrue="1" operator="beginsWith" text="AL">
      <formula>LEFT(U23,LEN("AL"))="AL"</formula>
    </cfRule>
    <cfRule type="beginsWith" dxfId="104" priority="38" stopIfTrue="1" operator="beginsWith" text="SL">
      <formula>LEFT(U23,LEN("SL"))="SL"</formula>
    </cfRule>
    <cfRule type="endsWith" dxfId="103" priority="40" stopIfTrue="1" operator="endsWith" text="OF">
      <formula>RIGHT(U23,LEN("OF"))="OF"</formula>
    </cfRule>
    <cfRule type="endsWith" dxfId="102" priority="37" stopIfTrue="1" operator="endsWith" text="AB">
      <formula>RIGHT(U23,LEN("AB"))="AB"</formula>
    </cfRule>
    <cfRule type="endsWith" dxfId="101" priority="51" stopIfTrue="1" operator="endsWith" text="TBH">
      <formula>RIGHT(U23,LEN("TBH"))="TBH"</formula>
    </cfRule>
    <cfRule type="endsWith" dxfId="100" priority="50" stopIfTrue="1" operator="endsWith" text="FL">
      <formula>RIGHT(U23,LEN("FL"))="FL"</formula>
    </cfRule>
    <cfRule type="endsWith" dxfId="99" priority="49" stopIfTrue="1" operator="endsWith" text="OF">
      <formula>RIGHT(U23,LEN("OF"))="OF"</formula>
    </cfRule>
  </conditionalFormatting>
  <conditionalFormatting sqref="AB20:AB21">
    <cfRule type="endsWith" dxfId="98" priority="91" stopIfTrue="1" operator="endsWith" text="AB">
      <formula>RIGHT(AB20,LEN("AB"))="AB"</formula>
    </cfRule>
    <cfRule type="beginsWith" dxfId="97" priority="92" stopIfTrue="1" operator="beginsWith" text="SL">
      <formula>LEFT(AB20,LEN("SL"))="SL"</formula>
    </cfRule>
    <cfRule type="endsWith" dxfId="96" priority="94" stopIfTrue="1" operator="endsWith" text="OF">
      <formula>RIGHT(AB20,LEN("OF"))="OF"</formula>
    </cfRule>
    <cfRule type="endsWith" dxfId="95" priority="96" stopIfTrue="1" operator="endsWith" text="TBH">
      <formula>RIGHT(AB20,LEN("TBH"))="TBH"</formula>
    </cfRule>
    <cfRule type="beginsWith" dxfId="94" priority="99" stopIfTrue="1" operator="beginsWith" text="DO">
      <formula>LEFT(AB20,LEN("DO"))="DO"</formula>
    </cfRule>
    <cfRule type="beginsWith" dxfId="93" priority="93" stopIfTrue="1" operator="beginsWith" text="AL">
      <formula>LEFT(AB20,LEN("AL"))="AL"</formula>
    </cfRule>
    <cfRule type="beginsWith" dxfId="92" priority="97" stopIfTrue="1" operator="beginsWith" text="DR">
      <formula>LEFT(AB20,LEN("DR"))="DR"</formula>
    </cfRule>
    <cfRule type="beginsWith" dxfId="91" priority="98" stopIfTrue="1" operator="beginsWith" text="SS">
      <formula>LEFT(AB20,LEN("SS"))="SS"</formula>
    </cfRule>
    <cfRule type="endsWith" dxfId="90" priority="95" stopIfTrue="1" operator="endsWith" text="FL">
      <formula>RIGHT(AB20,LEN("FL"))="FL"</formula>
    </cfRule>
  </conditionalFormatting>
  <conditionalFormatting sqref="AB23">
    <cfRule type="beginsWith" dxfId="89" priority="34" stopIfTrue="1" operator="beginsWith" text="DR">
      <formula>LEFT(AB23,LEN("DR"))="DR"</formula>
    </cfRule>
    <cfRule type="endsWith" dxfId="88" priority="31" stopIfTrue="1" operator="endsWith" text="OF">
      <formula>RIGHT(AB23,LEN("OF"))="OF"</formula>
    </cfRule>
    <cfRule type="beginsWith" dxfId="87" priority="30" stopIfTrue="1" operator="beginsWith" text="AL">
      <formula>LEFT(AB23,LEN("AL"))="AL"</formula>
    </cfRule>
    <cfRule type="beginsWith" dxfId="86" priority="29" stopIfTrue="1" operator="beginsWith" text="SL">
      <formula>LEFT(AB23,LEN("SL"))="SL"</formula>
    </cfRule>
    <cfRule type="endsWith" dxfId="85" priority="28" stopIfTrue="1" operator="endsWith" text="AB">
      <formula>RIGHT(AB23,LEN("AB"))="AB"</formula>
    </cfRule>
    <cfRule type="beginsWith" dxfId="84" priority="36" stopIfTrue="1" operator="beginsWith" text="DO">
      <formula>LEFT(AB23,LEN("DO"))="DO"</formula>
    </cfRule>
    <cfRule type="beginsWith" dxfId="83" priority="35" stopIfTrue="1" operator="beginsWith" text="SS">
      <formula>LEFT(AB23,LEN("SS"))="SS"</formula>
    </cfRule>
    <cfRule type="endsWith" dxfId="82" priority="33" stopIfTrue="1" operator="endsWith" text="TBH">
      <formula>RIGHT(AB23,LEN("TBH"))="TBH"</formula>
    </cfRule>
    <cfRule type="endsWith" dxfId="81" priority="32" stopIfTrue="1" operator="endsWith" text="FL">
      <formula>RIGHT(AB23,LEN("FL"))="FL"</formula>
    </cfRule>
  </conditionalFormatting>
  <conditionalFormatting sqref="AG12 AD22:AG22 AD25:AG25 AK7:AL25">
    <cfRule type="endsWith" dxfId="80" priority="253" stopIfTrue="1" operator="endsWith" text="AB">
      <formula>RIGHT(AD7,LEN("AB"))="AB"</formula>
    </cfRule>
  </conditionalFormatting>
  <conditionalFormatting sqref="AK7:AL25 AG12 AD22:AG22 AD25:AG25">
    <cfRule type="beginsWith" dxfId="79" priority="255" stopIfTrue="1" operator="beginsWith" text="AL">
      <formula>LEFT(AD7,LEN("AL"))="AL"</formula>
    </cfRule>
    <cfRule type="endsWith" dxfId="78" priority="257" stopIfTrue="1" operator="endsWith" text="FL">
      <formula>RIGHT(AD7,LEN("FL"))="FL"</formula>
    </cfRule>
    <cfRule type="endsWith" dxfId="77" priority="258" stopIfTrue="1" operator="endsWith" text="TBH">
      <formula>RIGHT(AD7,LEN("TBH"))="TBH"</formula>
    </cfRule>
    <cfRule type="beginsWith" dxfId="76" priority="259" stopIfTrue="1" operator="beginsWith" text="DR">
      <formula>LEFT(AD7,LEN("DR"))="DR"</formula>
    </cfRule>
    <cfRule type="beginsWith" dxfId="75" priority="260" stopIfTrue="1" operator="beginsWith" text="SS">
      <formula>LEFT(AD7,LEN("SS"))="SS"</formula>
    </cfRule>
    <cfRule type="beginsWith" dxfId="74" priority="261" stopIfTrue="1" operator="beginsWith" text="DO">
      <formula>LEFT(AD7,LEN("DO"))="DO"</formula>
    </cfRule>
    <cfRule type="endsWith" dxfId="73" priority="256" stopIfTrue="1" operator="endsWith" text="OF">
      <formula>RIGHT(AD7,LEN("OF"))="OF"</formula>
    </cfRule>
    <cfRule type="beginsWith" dxfId="72" priority="254" stopIfTrue="1" operator="beginsWith" text="SL">
      <formula>LEFT(AD7,LEN("SL"))="SL"</formula>
    </cfRule>
  </conditionalFormatting>
  <dataValidations count="3">
    <dataValidation allowBlank="1" showInputMessage="1" showErrorMessage="1" prompt="Automatically calculates total number of days an employee was absent this month" sqref="AH6" xr:uid="{47901DA4-A1E5-4354-B43F-13164674FD2A}"/>
    <dataValidation allowBlank="1" showInputMessage="1" showErrorMessage="1" prompt="Enter year in the cell below" sqref="AH3" xr:uid="{96BF1E85-7B9F-4AFA-8EEA-BE568FCFB656}"/>
    <dataValidation allowBlank="1" showErrorMessage="1" sqref="AH4 A1 AH2:AI2 C1:AG1 Z2:AA2 C2:W2 AD2:AE2 AK26:AK28 B1:B7 C3:AG8 AL7:AL25 AM8:AM25 N9:AG9 H9:M10 N10:AF10 E9:G11 H11:AF11 AG10:AG11 C9:D12 E12:AG12 AC13:AG14 V13:AB15 AC15 P13:U16 V16:AC16 AD15:AG16 M13:O17 P17:AG17 F13:L18 M18:AG18 C22:AG27 F19:AG21 C13:E21" xr:uid="{EE3C018B-0CC0-4EC6-B18F-B34F217A4247}"/>
  </dataValidations>
  <printOptions horizontalCentered="1"/>
  <pageMargins left="0.25" right="0.25" top="0.75" bottom="0.75" header="0.3" footer="0.3"/>
  <pageSetup paperSize="9" scale="44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71C944-AB05-4E34-A10D-1B7D8F9EBA0E}">
          <x14:formula1>
            <xm:f>'Employee Names'!$B$4:$B$37</xm:f>
          </x14:formula1>
          <xm:sqref>B7:B25 AK7:AK25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2"/>
    <pageSetUpPr fitToPage="1"/>
  </sheetPr>
  <dimension ref="A1:AM47"/>
  <sheetViews>
    <sheetView showGridLines="0" zoomScale="90" zoomScaleNormal="90" workbookViewId="0">
      <selection activeCell="A11" sqref="A11:XFD11"/>
    </sheetView>
  </sheetViews>
  <sheetFormatPr defaultColWidth="8.81640625" defaultRowHeight="30" customHeight="1" x14ac:dyDescent="0.35"/>
  <cols>
    <col min="1" max="1" width="2.6328125" customWidth="1"/>
    <col min="2" max="2" width="25.6328125" customWidth="1"/>
    <col min="3" max="3" width="4" bestFit="1" customWidth="1"/>
    <col min="4" max="7" width="4.81640625" bestFit="1" customWidth="1"/>
    <col min="8" max="8" width="4.08984375" bestFit="1" customWidth="1"/>
    <col min="9" max="9" width="3.54296875" bestFit="1" customWidth="1"/>
    <col min="10" max="10" width="4" bestFit="1" customWidth="1"/>
    <col min="11" max="11" width="5.26953125" bestFit="1" customWidth="1"/>
    <col min="12" max="14" width="4.81640625" bestFit="1" customWidth="1"/>
    <col min="15" max="15" width="4.08984375" bestFit="1" customWidth="1"/>
    <col min="16" max="16" width="3.54296875" bestFit="1" customWidth="1"/>
    <col min="17" max="22" width="5.26953125" bestFit="1" customWidth="1"/>
    <col min="23" max="23" width="3.54296875" bestFit="1" customWidth="1"/>
    <col min="24" max="24" width="4" bestFit="1" customWidth="1"/>
    <col min="25" max="33" width="7.36328125" bestFit="1" customWidth="1"/>
    <col min="34" max="34" width="14.1796875" bestFit="1" customWidth="1"/>
    <col min="35" max="35" width="8.1796875" customWidth="1"/>
    <col min="37" max="37" width="21.81640625" customWidth="1"/>
    <col min="38" max="38" width="13.6328125" customWidth="1"/>
  </cols>
  <sheetData>
    <row r="1" spans="1:39" ht="50" customHeight="1" x14ac:dyDescent="0.35">
      <c r="A1" s="12"/>
      <c r="B1" s="10" t="s">
        <v>0</v>
      </c>
    </row>
    <row r="2" spans="1:39" ht="28" customHeight="1" x14ac:dyDescent="0.35">
      <c r="B2" s="13" t="s">
        <v>1</v>
      </c>
      <c r="C2" s="3" t="s">
        <v>116</v>
      </c>
      <c r="D2" s="67" t="s">
        <v>117</v>
      </c>
      <c r="E2" s="67"/>
      <c r="F2" s="67"/>
      <c r="G2" s="29" t="s">
        <v>74</v>
      </c>
      <c r="H2" s="68" t="s">
        <v>107</v>
      </c>
      <c r="I2" s="68"/>
      <c r="J2" s="68"/>
      <c r="K2" s="4" t="s">
        <v>114</v>
      </c>
      <c r="L2" s="68" t="s">
        <v>108</v>
      </c>
      <c r="M2" s="68"/>
      <c r="N2" s="5" t="s">
        <v>61</v>
      </c>
      <c r="O2" s="67" t="s">
        <v>106</v>
      </c>
      <c r="P2" s="67"/>
      <c r="Q2" s="67"/>
      <c r="R2" s="6" t="s">
        <v>2</v>
      </c>
      <c r="S2" s="68" t="s">
        <v>109</v>
      </c>
      <c r="T2" s="68"/>
      <c r="U2" s="68"/>
      <c r="V2" s="33" t="s">
        <v>115</v>
      </c>
      <c r="W2" s="65" t="s">
        <v>110</v>
      </c>
      <c r="X2" s="65"/>
      <c r="Y2" s="65"/>
      <c r="Z2" s="34" t="s">
        <v>118</v>
      </c>
      <c r="AA2" s="65" t="s">
        <v>119</v>
      </c>
      <c r="AB2" s="65"/>
      <c r="AC2" s="65"/>
      <c r="AD2" s="42" t="s">
        <v>120</v>
      </c>
      <c r="AE2" s="65" t="s">
        <v>121</v>
      </c>
      <c r="AF2" s="65"/>
      <c r="AG2" s="65"/>
      <c r="AH2" s="43" t="s">
        <v>122</v>
      </c>
      <c r="AI2" s="65" t="s">
        <v>123</v>
      </c>
      <c r="AJ2" s="65"/>
      <c r="AK2" s="65"/>
    </row>
    <row r="3" spans="1:39" ht="15" customHeight="1" x14ac:dyDescent="0.35">
      <c r="AH3" s="14" t="s">
        <v>3</v>
      </c>
    </row>
    <row r="4" spans="1:39" ht="30" customHeight="1" x14ac:dyDescent="0.35">
      <c r="B4" s="8" t="s">
        <v>60</v>
      </c>
      <c r="C4" s="66" t="s">
        <v>5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8">
        <v>2025</v>
      </c>
    </row>
    <row r="5" spans="1:39" ht="15" customHeight="1" x14ac:dyDescent="0.35">
      <c r="B5" s="8"/>
      <c r="C5" s="2" t="s">
        <v>54</v>
      </c>
      <c r="D5" s="2" t="s">
        <v>48</v>
      </c>
      <c r="E5" s="2" t="s">
        <v>49</v>
      </c>
      <c r="F5" s="2" t="s">
        <v>50</v>
      </c>
      <c r="G5" s="2" t="s">
        <v>51</v>
      </c>
      <c r="H5" s="2" t="s">
        <v>52</v>
      </c>
      <c r="I5" s="2" t="s">
        <v>53</v>
      </c>
      <c r="J5" s="2" t="s">
        <v>54</v>
      </c>
      <c r="K5" s="2" t="s">
        <v>48</v>
      </c>
      <c r="L5" s="2" t="s">
        <v>49</v>
      </c>
      <c r="M5" s="2" t="s">
        <v>50</v>
      </c>
      <c r="N5" s="2" t="s">
        <v>51</v>
      </c>
      <c r="O5" s="2" t="s">
        <v>52</v>
      </c>
      <c r="P5" s="2" t="s">
        <v>53</v>
      </c>
      <c r="Q5" s="2" t="s">
        <v>54</v>
      </c>
      <c r="R5" s="2" t="s">
        <v>48</v>
      </c>
      <c r="S5" s="2" t="s">
        <v>49</v>
      </c>
      <c r="T5" s="2" t="s">
        <v>50</v>
      </c>
      <c r="U5" s="2" t="s">
        <v>51</v>
      </c>
      <c r="V5" s="2" t="s">
        <v>52</v>
      </c>
      <c r="W5" s="2" t="s">
        <v>53</v>
      </c>
      <c r="X5" s="2" t="s">
        <v>54</v>
      </c>
      <c r="Y5" s="2" t="s">
        <v>48</v>
      </c>
      <c r="Z5" s="2" t="s">
        <v>49</v>
      </c>
      <c r="AA5" s="2" t="s">
        <v>50</v>
      </c>
      <c r="AB5" s="2" t="s">
        <v>51</v>
      </c>
      <c r="AC5" s="2" t="s">
        <v>52</v>
      </c>
      <c r="AD5" s="2" t="s">
        <v>53</v>
      </c>
      <c r="AE5" s="2" t="s">
        <v>54</v>
      </c>
      <c r="AF5" s="2" t="s">
        <v>48</v>
      </c>
      <c r="AG5" s="2"/>
      <c r="AH5" s="8"/>
      <c r="AK5" t="s">
        <v>6</v>
      </c>
      <c r="AL5" t="s">
        <v>7</v>
      </c>
    </row>
    <row r="6" spans="1:39" ht="15" customHeight="1" x14ac:dyDescent="0.35">
      <c r="B6" s="28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21</v>
      </c>
      <c r="P6" s="2" t="s">
        <v>22</v>
      </c>
      <c r="Q6" s="2" t="s">
        <v>23</v>
      </c>
      <c r="R6" s="2" t="s">
        <v>24</v>
      </c>
      <c r="S6" s="2" t="s">
        <v>25</v>
      </c>
      <c r="T6" s="2" t="s">
        <v>26</v>
      </c>
      <c r="U6" s="2" t="s">
        <v>27</v>
      </c>
      <c r="V6" s="2" t="s">
        <v>28</v>
      </c>
      <c r="W6" s="2" t="s">
        <v>29</v>
      </c>
      <c r="X6" s="2" t="s">
        <v>30</v>
      </c>
      <c r="Y6" s="2" t="s">
        <v>31</v>
      </c>
      <c r="Z6" s="2" t="s">
        <v>32</v>
      </c>
      <c r="AA6" s="2" t="s">
        <v>33</v>
      </c>
      <c r="AB6" s="2" t="s">
        <v>34</v>
      </c>
      <c r="AC6" s="2" t="s">
        <v>35</v>
      </c>
      <c r="AD6" s="2" t="s">
        <v>36</v>
      </c>
      <c r="AE6" s="2" t="s">
        <v>37</v>
      </c>
      <c r="AF6" s="2" t="s">
        <v>38</v>
      </c>
      <c r="AG6" s="2" t="s">
        <v>56</v>
      </c>
      <c r="AH6" s="11" t="s">
        <v>40</v>
      </c>
      <c r="AI6" s="12" t="s">
        <v>41</v>
      </c>
    </row>
    <row r="7" spans="1:39" ht="30" customHeight="1" x14ac:dyDescent="0.35">
      <c r="B7" s="1" t="s">
        <v>75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7">
        <f>COUNTA(June!$C7:$AG7)</f>
        <v>0</v>
      </c>
      <c r="AI7" s="18">
        <f>January7[[#This Row],[Total Days]]-(COUNTIF(C7:AG7,"H"))</f>
        <v>0</v>
      </c>
      <c r="AK7" s="41" t="s">
        <v>75</v>
      </c>
      <c r="AL7" s="20" t="s">
        <v>42</v>
      </c>
      <c r="AM7" s="20"/>
    </row>
    <row r="8" spans="1:39" ht="30" customHeight="1" x14ac:dyDescent="0.35">
      <c r="B8" s="1" t="s">
        <v>77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7">
        <f>COUNTA(June!$C8:$AG8)</f>
        <v>0</v>
      </c>
      <c r="AI8" s="18">
        <f>January7[[#This Row],[Total Days]]-(COUNTIF(C8:AG8,"H"))</f>
        <v>0</v>
      </c>
      <c r="AK8" s="41" t="s">
        <v>77</v>
      </c>
      <c r="AL8" s="20" t="s">
        <v>43</v>
      </c>
      <c r="AM8" s="20"/>
    </row>
    <row r="9" spans="1:39" ht="30" customHeight="1" x14ac:dyDescent="0.35">
      <c r="B9" s="1" t="s">
        <v>78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7">
        <f>COUNTA(June!$C9:$AG9)</f>
        <v>0</v>
      </c>
      <c r="AI9" s="18">
        <f>January7[[#This Row],[Total Days]]-(COUNTIF(C9:AG9,"H"))</f>
        <v>0</v>
      </c>
      <c r="AK9" s="41" t="s">
        <v>78</v>
      </c>
      <c r="AL9" s="20" t="s">
        <v>44</v>
      </c>
      <c r="AM9" s="20"/>
    </row>
    <row r="10" spans="1:39" ht="30" customHeight="1" x14ac:dyDescent="0.35">
      <c r="B10" s="1" t="s">
        <v>76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7">
        <f>COUNTA(June!$C10:$AG10)</f>
        <v>0</v>
      </c>
      <c r="AI10" s="18">
        <f>January7[[#This Row],[Total Days]]-(COUNTIF(C10:AG10,"H"))</f>
        <v>0</v>
      </c>
      <c r="AK10" s="41" t="s">
        <v>76</v>
      </c>
      <c r="AL10" s="20" t="s">
        <v>43</v>
      </c>
      <c r="AM10" s="20"/>
    </row>
    <row r="11" spans="1:39" ht="30" customHeight="1" x14ac:dyDescent="0.35">
      <c r="B11" s="1" t="s">
        <v>79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7">
        <f>COUNTA(June!$C11:$AG11)</f>
        <v>0</v>
      </c>
      <c r="AI11" s="18">
        <f>January7[[#This Row],[Total Days]]-(COUNTIF(C11:AG11,"H"))</f>
        <v>0</v>
      </c>
      <c r="AK11" s="41" t="s">
        <v>79</v>
      </c>
      <c r="AL11" s="20" t="s">
        <v>46</v>
      </c>
      <c r="AM11" s="20"/>
    </row>
    <row r="12" spans="1:39" ht="30" customHeight="1" x14ac:dyDescent="0.35">
      <c r="B12" s="1" t="s">
        <v>80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7">
        <f>COUNTA(June!$C12:$AG12)</f>
        <v>0</v>
      </c>
      <c r="AI12" s="18">
        <f>January7[[#This Row],[Total Days]]-(COUNTIF(C12:AG12,"H"))</f>
        <v>0</v>
      </c>
      <c r="AK12" s="41" t="s">
        <v>80</v>
      </c>
      <c r="AL12" s="20" t="s">
        <v>47</v>
      </c>
      <c r="AM12" s="20"/>
    </row>
    <row r="13" spans="1:39" ht="30" customHeight="1" x14ac:dyDescent="0.35">
      <c r="B13" s="1" t="s">
        <v>81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7">
        <f>COUNTA(June!$C13:$AG13)</f>
        <v>0</v>
      </c>
      <c r="AI13" s="18">
        <f>January7[[#This Row],[Total Days]]-(COUNTIF(C13:AG13,"H"))</f>
        <v>0</v>
      </c>
      <c r="AK13" s="41" t="s">
        <v>81</v>
      </c>
      <c r="AL13" s="20"/>
      <c r="AM13" s="20"/>
    </row>
    <row r="14" spans="1:39" ht="30" customHeight="1" x14ac:dyDescent="0.35">
      <c r="B14" s="1" t="s">
        <v>88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7">
        <f>COUNTA(June!$C14:$AG14)</f>
        <v>0</v>
      </c>
      <c r="AI14" s="18">
        <f>January7[[#This Row],[Total Days]]-(COUNTIF(C14:AG14,"H"))</f>
        <v>0</v>
      </c>
      <c r="AK14" s="41" t="s">
        <v>88</v>
      </c>
      <c r="AL14" s="20" t="s">
        <v>47</v>
      </c>
      <c r="AM14" s="20"/>
    </row>
    <row r="15" spans="1:39" ht="30" customHeight="1" x14ac:dyDescent="0.35">
      <c r="B15" s="1" t="s">
        <v>89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7">
        <f>COUNTA(June!$C15:$AG15)</f>
        <v>0</v>
      </c>
      <c r="AI15" s="18">
        <f>January7[[#This Row],[Total Days]]-(COUNTIF(C15:AG15,"H"))</f>
        <v>0</v>
      </c>
      <c r="AK15" s="41" t="s">
        <v>89</v>
      </c>
      <c r="AL15" s="20" t="s">
        <v>42</v>
      </c>
      <c r="AM15" s="20"/>
    </row>
    <row r="16" spans="1:39" ht="30" customHeight="1" x14ac:dyDescent="0.35">
      <c r="B16" s="1" t="s">
        <v>90</v>
      </c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8"/>
      <c r="AG16" s="18"/>
      <c r="AH16" s="7">
        <f>COUNTA(June!$C16:$AG16)</f>
        <v>0</v>
      </c>
      <c r="AI16" s="18">
        <f>January7[[#This Row],[Total Days]]-(COUNTIF(C16:AG16,"H"))</f>
        <v>0</v>
      </c>
      <c r="AK16" s="41" t="s">
        <v>90</v>
      </c>
      <c r="AL16" s="20" t="s">
        <v>44</v>
      </c>
      <c r="AM16" s="20"/>
    </row>
    <row r="17" spans="2:39" ht="30" customHeight="1" x14ac:dyDescent="0.35">
      <c r="B17" s="1" t="s">
        <v>91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7">
        <f>COUNTA(June!$C17:$AG17)</f>
        <v>0</v>
      </c>
      <c r="AI17" s="18">
        <f>January7[[#This Row],[Total Days]]-(COUNTIF(C17:AG17,"H"))</f>
        <v>0</v>
      </c>
      <c r="AK17" s="41" t="s">
        <v>91</v>
      </c>
      <c r="AL17" s="20"/>
      <c r="AM17" s="20"/>
    </row>
    <row r="18" spans="2:39" ht="30" customHeight="1" x14ac:dyDescent="0.35">
      <c r="B18" s="1" t="s">
        <v>104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7">
        <f>COUNTA(June!$C18:$AG18)</f>
        <v>0</v>
      </c>
      <c r="AI18" s="18">
        <f>January7[[#This Row],[Total Days]]-(COUNTIF(C18:AG18,"H"))</f>
        <v>0</v>
      </c>
      <c r="AK18" s="41" t="s">
        <v>104</v>
      </c>
      <c r="AL18" s="20"/>
      <c r="AM18" s="20"/>
    </row>
    <row r="19" spans="2:39" ht="30" customHeight="1" x14ac:dyDescent="0.35">
      <c r="B19" s="1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7">
        <f>COUNTA(June!$C19:$AG19)</f>
        <v>0</v>
      </c>
      <c r="AI19" s="18">
        <f>January7[[#This Row],[Total Days]]-(COUNTIF(C19:AG19,"H"))</f>
        <v>0</v>
      </c>
      <c r="AK19" s="41" t="s">
        <v>82</v>
      </c>
      <c r="AL19" s="20"/>
      <c r="AM19" s="20"/>
    </row>
    <row r="20" spans="2:39" ht="30" customHeight="1" x14ac:dyDescent="0.35">
      <c r="B20" s="1" t="s">
        <v>83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7">
        <f>COUNTA(June!$C20:$AG20)</f>
        <v>0</v>
      </c>
      <c r="AI20" s="18">
        <f>January7[[#This Row],[Total Days]]-(COUNTIF(C20:AG20,"H"))</f>
        <v>0</v>
      </c>
      <c r="AK20" s="41" t="s">
        <v>83</v>
      </c>
      <c r="AL20" s="20"/>
      <c r="AM20" s="20"/>
    </row>
    <row r="21" spans="2:39" ht="30" customHeight="1" x14ac:dyDescent="0.35">
      <c r="B21" s="1" t="s">
        <v>84</v>
      </c>
      <c r="C21" s="18"/>
      <c r="D21" s="18"/>
      <c r="E21" s="18"/>
      <c r="F21" s="18"/>
      <c r="G21" s="17"/>
      <c r="H21" s="18"/>
      <c r="I21" s="18"/>
      <c r="J21" s="18"/>
      <c r="K21" s="18"/>
      <c r="L21" s="18"/>
      <c r="M21" s="18"/>
      <c r="N21" s="17"/>
      <c r="O21" s="18"/>
      <c r="P21" s="18"/>
      <c r="Q21" s="18"/>
      <c r="R21" s="18"/>
      <c r="S21" s="18"/>
      <c r="T21" s="18"/>
      <c r="U21" s="17"/>
      <c r="V21" s="18"/>
      <c r="W21" s="18"/>
      <c r="X21" s="18"/>
      <c r="Y21" s="18"/>
      <c r="Z21" s="18"/>
      <c r="AA21" s="18"/>
      <c r="AB21" s="17"/>
      <c r="AC21" s="18"/>
      <c r="AD21" s="18"/>
      <c r="AE21" s="18"/>
      <c r="AF21" s="18"/>
      <c r="AG21" s="18"/>
      <c r="AH21" s="7">
        <f>COUNTA(June!$C21:$AG21)</f>
        <v>0</v>
      </c>
      <c r="AI21" s="18">
        <f>January7[[#This Row],[Total Days]]-(COUNTIF(C21:AG21,"H"))</f>
        <v>0</v>
      </c>
      <c r="AK21" s="41" t="s">
        <v>84</v>
      </c>
      <c r="AL21" s="20"/>
      <c r="AM21" s="20"/>
    </row>
    <row r="22" spans="2:39" ht="30" customHeight="1" x14ac:dyDescent="0.35">
      <c r="B22" s="1" t="s">
        <v>85</v>
      </c>
      <c r="C22" s="18"/>
      <c r="D22" s="18"/>
      <c r="E22" s="18"/>
      <c r="F22" s="18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7">
        <f>COUNTA(June!$C22:$AG22)</f>
        <v>0</v>
      </c>
      <c r="AI22" s="18">
        <f>January7[[#This Row],[Total Days]]-(COUNTIF(C22:AG22,"H"))</f>
        <v>0</v>
      </c>
      <c r="AK22" s="41" t="s">
        <v>85</v>
      </c>
      <c r="AL22" s="20"/>
      <c r="AM22" s="20"/>
    </row>
    <row r="23" spans="2:39" ht="30" customHeight="1" x14ac:dyDescent="0.35">
      <c r="B23" s="1" t="s">
        <v>93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7">
        <f>COUNTA(June!$C23:$AG23)</f>
        <v>0</v>
      </c>
      <c r="AI23" s="18">
        <f>January7[[#This Row],[Total Days]]-(COUNTIF(C23:AG23,"H"))</f>
        <v>0</v>
      </c>
      <c r="AK23" s="41" t="s">
        <v>93</v>
      </c>
      <c r="AL23" s="20"/>
      <c r="AM23" s="20"/>
    </row>
    <row r="24" spans="2:39" ht="30" customHeight="1" x14ac:dyDescent="0.35">
      <c r="B24" s="1" t="s">
        <v>94</v>
      </c>
      <c r="C24" s="18"/>
      <c r="D24" s="18"/>
      <c r="E24" s="18"/>
      <c r="F24" s="18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7">
        <f>COUNTA(June!$C24:$AG24)</f>
        <v>0</v>
      </c>
      <c r="AI24" s="18">
        <f>January7[[#This Row],[Total Days]]-(COUNTIF(C24:AG24,"H"))</f>
        <v>0</v>
      </c>
      <c r="AK24" s="41" t="s">
        <v>94</v>
      </c>
      <c r="AL24" s="20"/>
      <c r="AM24" s="20"/>
    </row>
    <row r="25" spans="2:39" ht="30" customHeight="1" x14ac:dyDescent="0.35">
      <c r="B25" s="1" t="s">
        <v>97</v>
      </c>
      <c r="C25" s="18"/>
      <c r="D25" s="18"/>
      <c r="E25" s="18"/>
      <c r="F25" s="18"/>
      <c r="G25" s="17"/>
      <c r="H25" s="18"/>
      <c r="I25" s="18"/>
      <c r="J25" s="18"/>
      <c r="K25" s="18"/>
      <c r="L25" s="18"/>
      <c r="M25" s="18"/>
      <c r="N25" s="17"/>
      <c r="O25" s="18"/>
      <c r="P25" s="18"/>
      <c r="Q25" s="18"/>
      <c r="R25" s="18"/>
      <c r="S25" s="18"/>
      <c r="T25" s="18"/>
      <c r="U25" s="17"/>
      <c r="V25" s="18"/>
      <c r="W25" s="18"/>
      <c r="X25" s="18"/>
      <c r="Y25" s="18"/>
      <c r="Z25" s="18"/>
      <c r="AA25" s="18"/>
      <c r="AB25" s="17"/>
      <c r="AC25" s="18"/>
      <c r="AD25" s="18"/>
      <c r="AE25" s="18"/>
      <c r="AF25" s="18"/>
      <c r="AG25" s="18"/>
      <c r="AH25" s="7">
        <f>COUNTA(June!$C25:$AG25)</f>
        <v>0</v>
      </c>
      <c r="AI25" s="18">
        <f>January7[[#This Row],[Total Days]]-(COUNTIF(C25:AG25,"H"))</f>
        <v>0</v>
      </c>
      <c r="AK25" s="41" t="s">
        <v>97</v>
      </c>
      <c r="AL25" s="20"/>
      <c r="AM25" s="20"/>
    </row>
    <row r="26" spans="2:39" ht="30" customHeight="1" x14ac:dyDescent="0.35">
      <c r="B26" s="1" t="s">
        <v>96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7">
        <f>COUNTA(June!$C26:$AG26)</f>
        <v>0</v>
      </c>
      <c r="AI26" s="18">
        <f>January7[[#This Row],[Total Days]]-(COUNTIF(C26:AG26,"H"))</f>
        <v>0</v>
      </c>
      <c r="AK26" s="41" t="s">
        <v>96</v>
      </c>
      <c r="AL26" s="20"/>
      <c r="AM26" s="20"/>
    </row>
    <row r="27" spans="2:39" ht="30" customHeight="1" x14ac:dyDescent="0.35">
      <c r="B27" s="1" t="s">
        <v>102</v>
      </c>
      <c r="C27" s="18"/>
      <c r="D27" s="18"/>
      <c r="E27" s="18"/>
      <c r="F27" s="18"/>
      <c r="G27" s="1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>
        <f>COUNTA(June!$C27:$AG27)</f>
        <v>0</v>
      </c>
      <c r="AI27" s="18">
        <f>January7[[#This Row],[Total Days]]-(COUNTIF(C27:AG27,"H"))</f>
        <v>0</v>
      </c>
      <c r="AK27" s="41" t="s">
        <v>102</v>
      </c>
      <c r="AL27" s="20"/>
      <c r="AM27" s="20"/>
    </row>
    <row r="28" spans="2:39" ht="30" customHeight="1" x14ac:dyDescent="0.35">
      <c r="B28" s="1" t="s">
        <v>92</v>
      </c>
      <c r="C28" s="18"/>
      <c r="D28" s="18"/>
      <c r="E28" s="18"/>
      <c r="F28" s="18"/>
      <c r="G28" s="17"/>
      <c r="H28" s="18"/>
      <c r="I28" s="18"/>
      <c r="J28" s="18"/>
      <c r="K28" s="18"/>
      <c r="L28" s="18"/>
      <c r="M28" s="18"/>
      <c r="N28" s="17"/>
      <c r="O28" s="18"/>
      <c r="P28" s="18"/>
      <c r="Q28" s="18"/>
      <c r="R28" s="18"/>
      <c r="S28" s="18"/>
      <c r="T28" s="18"/>
      <c r="U28" s="17"/>
      <c r="V28" s="18"/>
      <c r="W28" s="18"/>
      <c r="X28" s="18"/>
      <c r="Y28" s="18"/>
      <c r="Z28" s="18"/>
      <c r="AA28" s="18"/>
      <c r="AB28" s="17"/>
      <c r="AC28" s="18"/>
      <c r="AD28" s="18"/>
      <c r="AE28" s="18"/>
      <c r="AF28" s="18"/>
      <c r="AG28" s="18"/>
      <c r="AH28" s="18">
        <f>COUNTA(June!$C28:$AG28)</f>
        <v>0</v>
      </c>
      <c r="AI28" s="18">
        <f>January7[[#This Row],[Total Days]]-(COUNTIF(C28:AG28,"H"))</f>
        <v>0</v>
      </c>
      <c r="AK28" s="41" t="s">
        <v>92</v>
      </c>
      <c r="AL28" s="20"/>
      <c r="AM28" s="20"/>
    </row>
    <row r="29" spans="2:39" ht="30" customHeight="1" x14ac:dyDescent="0.35">
      <c r="B29" s="1" t="s">
        <v>87</v>
      </c>
      <c r="C29" s="18"/>
      <c r="D29" s="2"/>
      <c r="E29" s="2"/>
      <c r="F29" s="2"/>
      <c r="G29" s="2"/>
      <c r="H29" s="2"/>
      <c r="I29" s="2"/>
      <c r="J29" s="18"/>
      <c r="K29" s="2"/>
      <c r="L29" s="2"/>
      <c r="M29" s="2"/>
      <c r="N29" s="2"/>
      <c r="O29" s="2"/>
      <c r="P29" s="2"/>
      <c r="Q29" s="18"/>
      <c r="R29" s="2"/>
      <c r="S29" s="2"/>
      <c r="T29" s="2"/>
      <c r="U29" s="2"/>
      <c r="V29" s="2"/>
      <c r="W29" s="2"/>
      <c r="X29" s="18"/>
      <c r="Y29" s="2"/>
      <c r="Z29" s="2"/>
      <c r="AA29" s="2"/>
      <c r="AB29" s="2"/>
      <c r="AC29" s="2"/>
      <c r="AD29" s="2"/>
      <c r="AE29" s="18"/>
      <c r="AF29" s="18"/>
      <c r="AG29" s="18"/>
      <c r="AH29" s="18">
        <f>COUNTA(June!$C29:$AG29)</f>
        <v>0</v>
      </c>
      <c r="AI29" s="18">
        <f>January7[[#This Row],[Total Days]]-(COUNTIF(C29:AG29,"H"))</f>
        <v>0</v>
      </c>
      <c r="AK29" s="41" t="s">
        <v>87</v>
      </c>
      <c r="AL29" s="20"/>
      <c r="AM29" s="20"/>
    </row>
    <row r="30" spans="2:39" ht="30" customHeight="1" x14ac:dyDescent="0.35">
      <c r="B30" s="1" t="s">
        <v>86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31"/>
      <c r="S30" s="31"/>
      <c r="T30" s="31"/>
      <c r="U30" s="31"/>
      <c r="V30" s="31"/>
      <c r="W30" s="31"/>
      <c r="X30" s="30"/>
      <c r="Y30" s="31"/>
      <c r="Z30" s="31"/>
      <c r="AA30" s="31"/>
      <c r="AB30" s="31"/>
      <c r="AC30" s="31"/>
      <c r="AD30" s="31"/>
      <c r="AE30" s="30"/>
      <c r="AF30" s="30"/>
      <c r="AG30" s="18"/>
      <c r="AH30" s="18">
        <f>COUNTA(June!$C30:$AG30)</f>
        <v>0</v>
      </c>
      <c r="AI30" s="18">
        <f>January7[[#This Row],[Total Days]]-(COUNTIF(C30:AG30,"H"))</f>
        <v>0</v>
      </c>
      <c r="AK30" s="41" t="s">
        <v>86</v>
      </c>
      <c r="AL30" s="20"/>
      <c r="AM30" s="20"/>
    </row>
    <row r="31" spans="2:39" ht="30" customHeight="1" x14ac:dyDescent="0.35">
      <c r="B31" s="1" t="s">
        <v>103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1"/>
      <c r="T31" s="31"/>
      <c r="U31" s="31"/>
      <c r="V31" s="31"/>
      <c r="W31" s="31"/>
      <c r="X31" s="31"/>
      <c r="Y31" s="30"/>
      <c r="Z31" s="31"/>
      <c r="AA31" s="31"/>
      <c r="AB31" s="31"/>
      <c r="AC31" s="31"/>
      <c r="AD31" s="31"/>
      <c r="AE31" s="31"/>
      <c r="AF31" s="30"/>
      <c r="AG31" s="18"/>
      <c r="AH31" s="18">
        <f>COUNTA(June!$C31:$AG31)</f>
        <v>0</v>
      </c>
      <c r="AI31" s="18">
        <f>January7[[#This Row],[Total Days]]-(COUNTIF(C31:AG31,"H"))</f>
        <v>0</v>
      </c>
      <c r="AK31" s="41" t="s">
        <v>103</v>
      </c>
      <c r="AL31" s="20"/>
      <c r="AM31" s="20"/>
    </row>
    <row r="32" spans="2:39" ht="30" customHeight="1" x14ac:dyDescent="0.35">
      <c r="B32" s="24" t="s">
        <v>96</v>
      </c>
      <c r="C32" s="18"/>
      <c r="D32" s="18"/>
      <c r="E32" s="18"/>
      <c r="F32" s="18"/>
      <c r="G32" s="17"/>
      <c r="H32" s="17"/>
      <c r="I32" s="17"/>
      <c r="J32" s="17"/>
      <c r="K32" s="17"/>
      <c r="L32" s="18"/>
      <c r="M32" s="18"/>
      <c r="N32" s="18"/>
      <c r="O32" s="18"/>
      <c r="P32" s="18"/>
      <c r="Q32" s="18"/>
      <c r="R32" s="18"/>
      <c r="S32" s="30"/>
      <c r="T32" s="31"/>
      <c r="U32" s="31"/>
      <c r="V32" s="31"/>
      <c r="W32" s="31"/>
      <c r="X32" s="31"/>
      <c r="Y32" s="31"/>
      <c r="Z32" s="30"/>
      <c r="AA32" s="31"/>
      <c r="AB32" s="31"/>
      <c r="AC32" s="31"/>
      <c r="AD32" s="31"/>
      <c r="AE32" s="31"/>
      <c r="AF32" s="31"/>
      <c r="AG32" s="18"/>
      <c r="AH32" s="18">
        <f>COUNTA(June!$C32:$AG32)</f>
        <v>0</v>
      </c>
      <c r="AI32" s="18">
        <f>January7[[#This Row],[Total Days]]-(COUNTIF(C32:AG32,"H"))</f>
        <v>0</v>
      </c>
      <c r="AK32" s="41" t="s">
        <v>96</v>
      </c>
      <c r="AL32" s="20"/>
      <c r="AM32" s="20"/>
    </row>
    <row r="33" spans="2:39" ht="30" customHeight="1" x14ac:dyDescent="0.35">
      <c r="B33" s="24" t="s">
        <v>100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18"/>
      <c r="AH33" s="18">
        <f>COUNTA(June!$C33:$AG33)</f>
        <v>0</v>
      </c>
      <c r="AI33" s="18">
        <f>January7[[#This Row],[Total Days]]-(COUNTIF(C33:AG33,"H"))</f>
        <v>0</v>
      </c>
      <c r="AK33" s="41" t="s">
        <v>100</v>
      </c>
      <c r="AL33" s="20"/>
      <c r="AM33" s="20"/>
    </row>
    <row r="34" spans="2:39" ht="30" customHeight="1" x14ac:dyDescent="0.35">
      <c r="B34" s="1" t="s">
        <v>101</v>
      </c>
      <c r="C34" s="18"/>
      <c r="D34" s="18"/>
      <c r="E34" s="18"/>
      <c r="F34" s="18"/>
      <c r="G34" s="17"/>
      <c r="H34" s="18"/>
      <c r="I34" s="18"/>
      <c r="J34" s="18"/>
      <c r="K34" s="18"/>
      <c r="L34" s="18"/>
      <c r="M34" s="18"/>
      <c r="N34" s="17"/>
      <c r="O34" s="18"/>
      <c r="P34" s="18"/>
      <c r="Q34" s="18"/>
      <c r="R34" s="18"/>
      <c r="S34" s="30"/>
      <c r="T34" s="30"/>
      <c r="U34" s="32"/>
      <c r="V34" s="30"/>
      <c r="W34" s="30"/>
      <c r="X34" s="30"/>
      <c r="Y34" s="30"/>
      <c r="Z34" s="30"/>
      <c r="AA34" s="30"/>
      <c r="AB34" s="32"/>
      <c r="AC34" s="30"/>
      <c r="AD34" s="30"/>
      <c r="AE34" s="30"/>
      <c r="AF34" s="30"/>
      <c r="AG34" s="18"/>
      <c r="AH34" s="18">
        <f>COUNTA(June!$C34:$AG34)</f>
        <v>0</v>
      </c>
      <c r="AI34" s="18">
        <f>January7[[#This Row],[Total Days]]-(COUNTIF(C34:AG34,"H"))</f>
        <v>0</v>
      </c>
      <c r="AK34" s="41" t="s">
        <v>101</v>
      </c>
      <c r="AL34" s="20"/>
      <c r="AM34" s="20"/>
    </row>
    <row r="35" spans="2:39" ht="30" customHeight="1" x14ac:dyDescent="0.35">
      <c r="B35" s="1" t="s">
        <v>95</v>
      </c>
      <c r="C35" s="18"/>
      <c r="D35" s="18"/>
      <c r="E35" s="18"/>
      <c r="F35" s="18"/>
      <c r="G35" s="17"/>
      <c r="H35" s="18"/>
      <c r="I35" s="18"/>
      <c r="J35" s="18"/>
      <c r="K35" s="18"/>
      <c r="L35" s="18"/>
      <c r="M35" s="18"/>
      <c r="N35" s="17"/>
      <c r="O35" s="18"/>
      <c r="P35" s="18"/>
      <c r="Q35" s="18"/>
      <c r="R35" s="18"/>
      <c r="S35" s="30"/>
      <c r="T35" s="30"/>
      <c r="U35" s="32"/>
      <c r="V35" s="30"/>
      <c r="W35" s="30"/>
      <c r="X35" s="30"/>
      <c r="Y35" s="30"/>
      <c r="Z35" s="30"/>
      <c r="AA35" s="30"/>
      <c r="AB35" s="32"/>
      <c r="AC35" s="30"/>
      <c r="AD35" s="30"/>
      <c r="AE35" s="30"/>
      <c r="AF35" s="30"/>
      <c r="AG35" s="18"/>
      <c r="AH35" s="18">
        <f>COUNTA(June!$C35:$AG35)</f>
        <v>0</v>
      </c>
      <c r="AI35" s="18">
        <f>January7[[#This Row],[Total Days]]-(COUNTIF(C35:AG35,"H"))</f>
        <v>0</v>
      </c>
      <c r="AK35" s="41" t="s">
        <v>95</v>
      </c>
      <c r="AL35" s="20"/>
      <c r="AM35" s="20"/>
    </row>
    <row r="36" spans="2:39" ht="30" customHeight="1" x14ac:dyDescent="0.35">
      <c r="B36" s="1" t="s">
        <v>98</v>
      </c>
      <c r="C36" s="18"/>
      <c r="D36" s="18"/>
      <c r="E36" s="18"/>
      <c r="F36" s="18"/>
      <c r="G36" s="1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18"/>
      <c r="AH36" s="18">
        <f>COUNTA(June!$C36:$AG36)</f>
        <v>0</v>
      </c>
      <c r="AI36" s="18">
        <f>January7[[#This Row],[Total Days]]-(COUNTIF(C36:AG36,"H"))</f>
        <v>0</v>
      </c>
      <c r="AK36" s="41" t="s">
        <v>98</v>
      </c>
      <c r="AL36" s="20"/>
      <c r="AM36" s="20"/>
    </row>
    <row r="37" spans="2:39" ht="30" customHeight="1" thickBot="1" x14ac:dyDescent="0.4">
      <c r="B37" s="1" t="s">
        <v>99</v>
      </c>
      <c r="C37" s="18"/>
      <c r="D37" s="18"/>
      <c r="E37" s="18"/>
      <c r="F37" s="18"/>
      <c r="G37" s="17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>
        <f>COUNTA(June!$C37:$AG37)</f>
        <v>0</v>
      </c>
      <c r="AI37" s="18">
        <f>January7[[#This Row],[Total Days]]-(COUNTIF(C37:AG37,"H"))</f>
        <v>0</v>
      </c>
      <c r="AK37" s="41" t="s">
        <v>99</v>
      </c>
      <c r="AL37" s="20"/>
      <c r="AM37" s="20"/>
    </row>
    <row r="38" spans="2:39" ht="30" customHeight="1" thickBot="1" x14ac:dyDescent="0.4">
      <c r="B38" s="1"/>
      <c r="C38" s="18"/>
      <c r="D38" s="18"/>
      <c r="E38" s="18"/>
      <c r="F38" s="18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>
        <f>COUNTA(June!$C38:$AG38)</f>
        <v>0</v>
      </c>
      <c r="AI38" s="18">
        <f>January7[[#This Row],[Total Days]]-(COUNTIF(C38:AG38,"H"))</f>
        <v>0</v>
      </c>
      <c r="AK38" s="25"/>
    </row>
    <row r="39" spans="2:39" ht="30" customHeight="1" thickBot="1" x14ac:dyDescent="0.4">
      <c r="B39" s="1"/>
      <c r="C39" s="18"/>
      <c r="D39" s="18"/>
      <c r="E39" s="18"/>
      <c r="F39" s="18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>
        <f>COUNTA(June!$C39:$AG39)</f>
        <v>0</v>
      </c>
      <c r="AI39" s="18">
        <f>January7[[#This Row],[Total Days]]-(COUNTIF(C39:AG39,"H"))</f>
        <v>0</v>
      </c>
      <c r="AK39" s="26"/>
    </row>
    <row r="40" spans="2:39" ht="30" customHeight="1" thickBot="1" x14ac:dyDescent="0.4">
      <c r="B40" s="1"/>
      <c r="C40" s="18"/>
      <c r="D40" s="18"/>
      <c r="E40" s="18"/>
      <c r="F40" s="18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>
        <f>COUNTA(June!$C40:$AG40)</f>
        <v>0</v>
      </c>
      <c r="AI40" s="18">
        <f>January7[[#This Row],[Total Days]]-(COUNTIF(C40:AG40,"H"))</f>
        <v>0</v>
      </c>
      <c r="AK40" s="27"/>
    </row>
    <row r="41" spans="2:39" ht="30" customHeight="1" thickBot="1" x14ac:dyDescent="0.4">
      <c r="B41" s="1"/>
      <c r="C41" s="18"/>
      <c r="D41" s="18"/>
      <c r="E41" s="18"/>
      <c r="F41" s="18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>
        <f>COUNTA(June!$C41:$AG41)</f>
        <v>0</v>
      </c>
      <c r="AI41" s="18">
        <f>January7[[#This Row],[Total Days]]-(COUNTIF(C41:AG41,"H"))</f>
        <v>0</v>
      </c>
      <c r="AK41" s="27"/>
    </row>
    <row r="42" spans="2:39" ht="30" customHeight="1" thickBot="1" x14ac:dyDescent="0.4">
      <c r="B42" s="1"/>
      <c r="C42" s="18"/>
      <c r="D42" s="18"/>
      <c r="E42" s="18"/>
      <c r="F42" s="18"/>
      <c r="G42" s="1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>
        <f>COUNTA(June!$C42:$AG42)</f>
        <v>0</v>
      </c>
      <c r="AI42" s="18">
        <f>January7[[#This Row],[Total Days]]-(COUNTIF(C42:AG42,"H"))</f>
        <v>0</v>
      </c>
      <c r="AK42" s="27"/>
    </row>
    <row r="43" spans="2:39" ht="30" customHeight="1" thickBot="1" x14ac:dyDescent="0.4">
      <c r="B43" s="1"/>
      <c r="C43" s="18"/>
      <c r="D43" s="18"/>
      <c r="E43" s="18"/>
      <c r="F43" s="18"/>
      <c r="G43" s="1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>
        <f>COUNTA(June!$C43:$AG43)</f>
        <v>0</v>
      </c>
      <c r="AI43" s="18">
        <f>January7[[#This Row],[Total Days]]-(COUNTIF(C43:AG43,"H"))</f>
        <v>0</v>
      </c>
      <c r="AK43" s="27"/>
    </row>
    <row r="44" spans="2:39" ht="30" customHeight="1" thickBot="1" x14ac:dyDescent="0.4">
      <c r="B44" s="1"/>
      <c r="C44" s="18"/>
      <c r="D44" s="18"/>
      <c r="E44" s="18"/>
      <c r="F44" s="18"/>
      <c r="G44" s="1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>
        <f>COUNTA(June!$C44:$AG44)</f>
        <v>0</v>
      </c>
      <c r="AI44" s="18">
        <f>January7[[#This Row],[Total Days]]-(COUNTIF(C44:AG44,"H"))</f>
        <v>0</v>
      </c>
      <c r="AK44" s="27"/>
    </row>
    <row r="45" spans="2:39" ht="30" customHeight="1" thickBot="1" x14ac:dyDescent="0.4">
      <c r="B45" s="15"/>
      <c r="C45" s="1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9">
        <f>SUBTOTAL(109,January7[Total Days])</f>
        <v>0</v>
      </c>
      <c r="AI45" s="2"/>
      <c r="AK45" s="27"/>
    </row>
    <row r="46" spans="2:39" ht="30" customHeight="1" thickBot="1" x14ac:dyDescent="0.4">
      <c r="C46" s="2" t="s">
        <v>48</v>
      </c>
      <c r="D46" s="2" t="s">
        <v>49</v>
      </c>
      <c r="E46" s="2" t="s">
        <v>50</v>
      </c>
      <c r="F46" s="2" t="s">
        <v>51</v>
      </c>
      <c r="G46" s="2" t="s">
        <v>52</v>
      </c>
      <c r="H46" s="2" t="s">
        <v>53</v>
      </c>
      <c r="I46" s="2" t="s">
        <v>54</v>
      </c>
      <c r="J46" s="2" t="s">
        <v>48</v>
      </c>
      <c r="K46" s="2" t="s">
        <v>49</v>
      </c>
      <c r="L46" s="2" t="s">
        <v>50</v>
      </c>
      <c r="M46" s="2" t="s">
        <v>51</v>
      </c>
      <c r="N46" s="2" t="s">
        <v>52</v>
      </c>
      <c r="O46" s="2" t="s">
        <v>53</v>
      </c>
      <c r="P46" s="2" t="s">
        <v>54</v>
      </c>
      <c r="Q46" s="2" t="s">
        <v>48</v>
      </c>
      <c r="R46" s="2" t="s">
        <v>49</v>
      </c>
      <c r="S46" s="2" t="s">
        <v>50</v>
      </c>
      <c r="T46" s="2" t="s">
        <v>51</v>
      </c>
      <c r="U46" s="2" t="s">
        <v>52</v>
      </c>
      <c r="V46" s="2" t="s">
        <v>53</v>
      </c>
      <c r="W46" s="2" t="s">
        <v>54</v>
      </c>
      <c r="X46" s="2" t="s">
        <v>48</v>
      </c>
      <c r="Y46" s="2" t="s">
        <v>49</v>
      </c>
      <c r="Z46" s="2" t="s">
        <v>50</v>
      </c>
      <c r="AA46" s="2" t="s">
        <v>51</v>
      </c>
      <c r="AB46" s="2" t="s">
        <v>52</v>
      </c>
      <c r="AC46" s="2" t="s">
        <v>53</v>
      </c>
      <c r="AD46" s="2" t="s">
        <v>54</v>
      </c>
      <c r="AE46" s="2" t="s">
        <v>48</v>
      </c>
      <c r="AF46" s="2" t="s">
        <v>49</v>
      </c>
      <c r="AG46" s="2" t="s">
        <v>50</v>
      </c>
      <c r="AK46" s="27"/>
    </row>
    <row r="47" spans="2:39" ht="30" customHeight="1" thickBot="1" x14ac:dyDescent="0.4">
      <c r="C47" s="2" t="s">
        <v>9</v>
      </c>
      <c r="D47" s="2" t="s">
        <v>10</v>
      </c>
      <c r="E47" s="2" t="s">
        <v>11</v>
      </c>
      <c r="F47" s="2" t="s">
        <v>12</v>
      </c>
      <c r="G47" s="2" t="s">
        <v>13</v>
      </c>
      <c r="H47" s="2" t="s">
        <v>14</v>
      </c>
      <c r="I47" s="2" t="s">
        <v>15</v>
      </c>
      <c r="J47" s="2" t="s">
        <v>16</v>
      </c>
      <c r="K47" s="2" t="s">
        <v>17</v>
      </c>
      <c r="L47" s="2" t="s">
        <v>18</v>
      </c>
      <c r="M47" s="2" t="s">
        <v>19</v>
      </c>
      <c r="N47" s="2" t="s">
        <v>20</v>
      </c>
      <c r="O47" s="2" t="s">
        <v>21</v>
      </c>
      <c r="P47" s="2" t="s">
        <v>22</v>
      </c>
      <c r="Q47" s="2" t="s">
        <v>23</v>
      </c>
      <c r="R47" s="2" t="s">
        <v>24</v>
      </c>
      <c r="S47" s="2" t="s">
        <v>25</v>
      </c>
      <c r="T47" s="2" t="s">
        <v>26</v>
      </c>
      <c r="U47" s="2" t="s">
        <v>27</v>
      </c>
      <c r="V47" s="2" t="s">
        <v>28</v>
      </c>
      <c r="W47" s="2" t="s">
        <v>29</v>
      </c>
      <c r="X47" s="2" t="s">
        <v>30</v>
      </c>
      <c r="Y47" s="2" t="s">
        <v>31</v>
      </c>
      <c r="Z47" s="2" t="s">
        <v>32</v>
      </c>
      <c r="AA47" s="2" t="s">
        <v>33</v>
      </c>
      <c r="AB47" s="2" t="s">
        <v>34</v>
      </c>
      <c r="AC47" s="2" t="s">
        <v>35</v>
      </c>
      <c r="AD47" s="2" t="s">
        <v>36</v>
      </c>
      <c r="AE47" s="2" t="s">
        <v>37</v>
      </c>
      <c r="AF47" s="2" t="s">
        <v>38</v>
      </c>
      <c r="AG47" s="2" t="s">
        <v>39</v>
      </c>
      <c r="AK47" s="27"/>
    </row>
  </sheetData>
  <mergeCells count="10">
    <mergeCell ref="AI2:AK2"/>
    <mergeCell ref="C4:AG4"/>
    <mergeCell ref="D2:F2"/>
    <mergeCell ref="H2:J2"/>
    <mergeCell ref="L2:M2"/>
    <mergeCell ref="O2:Q2"/>
    <mergeCell ref="S2:U2"/>
    <mergeCell ref="W2:Y2"/>
    <mergeCell ref="AA2:AC2"/>
    <mergeCell ref="AE2:AG2"/>
  </mergeCells>
  <phoneticPr fontId="9" type="noConversion"/>
  <conditionalFormatting sqref="C7:AG37">
    <cfRule type="endsWith" dxfId="71" priority="1" stopIfTrue="1" operator="endsWith" text="AB">
      <formula>RIGHT(C7,LEN("AB"))="AB"</formula>
    </cfRule>
    <cfRule type="beginsWith" dxfId="70" priority="2" stopIfTrue="1" operator="beginsWith" text="SL">
      <formula>LEFT(C7,LEN("SL"))="SL"</formula>
    </cfRule>
    <cfRule type="beginsWith" dxfId="69" priority="3" stopIfTrue="1" operator="beginsWith" text="AL">
      <formula>LEFT(C7,LEN("AL"))="AL"</formula>
    </cfRule>
    <cfRule type="endsWith" dxfId="68" priority="4" stopIfTrue="1" operator="endsWith" text="OF">
      <formula>RIGHT(C7,LEN("OF"))="OF"</formula>
    </cfRule>
    <cfRule type="endsWith" dxfId="67" priority="5" stopIfTrue="1" operator="endsWith" text="FL">
      <formula>RIGHT(C7,LEN("FL"))="FL"</formula>
    </cfRule>
    <cfRule type="endsWith" dxfId="66" priority="6" stopIfTrue="1" operator="endsWith" text="TBH">
      <formula>RIGHT(C7,LEN("TBH"))="TBH"</formula>
    </cfRule>
    <cfRule type="beginsWith" dxfId="65" priority="7" stopIfTrue="1" operator="beginsWith" text="DR">
      <formula>LEFT(C7,LEN("DR"))="DR"</formula>
    </cfRule>
    <cfRule type="beginsWith" dxfId="64" priority="8" stopIfTrue="1" operator="beginsWith" text="SS">
      <formula>LEFT(C7,LEN("SS"))="SS"</formula>
    </cfRule>
    <cfRule type="beginsWith" dxfId="63" priority="9" stopIfTrue="1" operator="beginsWith" text="DO">
      <formula>LEFT(C7,LEN("DO"))="DO"</formula>
    </cfRule>
  </conditionalFormatting>
  <dataValidations count="3">
    <dataValidation allowBlank="1" showErrorMessage="1" sqref="AH4 AK40:AK47 A1 C46:AG47 AD2:AE2 D2:U6 AH2:AI2 C1:AG1 B1:B6 Z2:AA2 V2:W2 V3:AG6 D7:AG17 C2:C17 AL7:AM37" xr:uid="{820AF07B-4231-4844-976B-8ABB48724534}"/>
    <dataValidation allowBlank="1" showInputMessage="1" showErrorMessage="1" prompt="Enter year in the cell below" sqref="AH3" xr:uid="{685C6FE3-217D-410F-8E06-9B0B7150AA28}"/>
    <dataValidation allowBlank="1" showInputMessage="1" showErrorMessage="1" prompt="Automatically calculates total number of days an employee was absent this month" sqref="AH6" xr:uid="{31CAE974-5FD3-4184-B931-A6E814955F87}"/>
  </dataValidations>
  <printOptions horizontalCentered="1"/>
  <pageMargins left="0.25" right="0.25" top="0.75" bottom="0.75" header="0.3" footer="0.3"/>
  <pageSetup paperSize="9" scale="75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C13EB1-E362-49EF-8AEF-AFF3F6B12341}">
          <x14:formula1>
            <xm:f>'Employee Names'!$B$4:$B$37</xm:f>
          </x14:formula1>
          <xm:sqref>AK7:AK37 B7:B44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  <pageSetUpPr fitToPage="1"/>
  </sheetPr>
  <dimension ref="A1:AM47"/>
  <sheetViews>
    <sheetView showGridLines="0" zoomScale="75" zoomScaleNormal="100" workbookViewId="0">
      <selection activeCell="A11" sqref="A11:XFD11"/>
    </sheetView>
  </sheetViews>
  <sheetFormatPr defaultColWidth="8.81640625" defaultRowHeight="30" customHeight="1" x14ac:dyDescent="0.35"/>
  <cols>
    <col min="1" max="1" width="2.6328125" customWidth="1"/>
    <col min="2" max="2" width="25.6328125" customWidth="1"/>
    <col min="3" max="11" width="6.36328125" customWidth="1"/>
    <col min="12" max="29" width="7.36328125" customWidth="1"/>
    <col min="30" max="33" width="7.36328125" bestFit="1" customWidth="1"/>
    <col min="34" max="34" width="14.1796875" bestFit="1" customWidth="1"/>
    <col min="35" max="35" width="12" bestFit="1" customWidth="1"/>
    <col min="37" max="37" width="21.81640625" customWidth="1"/>
  </cols>
  <sheetData>
    <row r="1" spans="1:39" ht="50" customHeight="1" x14ac:dyDescent="0.35">
      <c r="A1" s="12"/>
      <c r="B1" s="10" t="s">
        <v>0</v>
      </c>
    </row>
    <row r="2" spans="1:39" ht="28" customHeight="1" x14ac:dyDescent="0.35">
      <c r="B2" s="13" t="s">
        <v>1</v>
      </c>
      <c r="C2" s="3" t="s">
        <v>116</v>
      </c>
      <c r="D2" s="67" t="s">
        <v>117</v>
      </c>
      <c r="E2" s="67"/>
      <c r="F2" s="67"/>
      <c r="G2" s="29" t="s">
        <v>74</v>
      </c>
      <c r="H2" s="68" t="s">
        <v>107</v>
      </c>
      <c r="I2" s="68"/>
      <c r="J2" s="68"/>
      <c r="K2" s="4" t="s">
        <v>114</v>
      </c>
      <c r="L2" s="68" t="s">
        <v>108</v>
      </c>
      <c r="M2" s="68"/>
      <c r="N2" s="5" t="s">
        <v>61</v>
      </c>
      <c r="O2" s="67" t="s">
        <v>106</v>
      </c>
      <c r="P2" s="67"/>
      <c r="Q2" s="67"/>
      <c r="R2" s="6" t="s">
        <v>2</v>
      </c>
      <c r="S2" s="68" t="s">
        <v>109</v>
      </c>
      <c r="T2" s="68"/>
      <c r="U2" s="68"/>
      <c r="V2" s="33" t="s">
        <v>115</v>
      </c>
      <c r="W2" s="65" t="s">
        <v>110</v>
      </c>
      <c r="X2" s="65"/>
      <c r="Y2" s="65"/>
      <c r="Z2" s="34" t="s">
        <v>118</v>
      </c>
      <c r="AA2" s="65" t="s">
        <v>119</v>
      </c>
      <c r="AB2" s="65"/>
      <c r="AC2" s="65"/>
      <c r="AD2" s="42" t="s">
        <v>120</v>
      </c>
      <c r="AE2" s="65" t="s">
        <v>121</v>
      </c>
      <c r="AF2" s="65"/>
      <c r="AG2" s="65"/>
      <c r="AH2" s="43" t="s">
        <v>122</v>
      </c>
      <c r="AI2" s="65" t="s">
        <v>123</v>
      </c>
      <c r="AJ2" s="65"/>
      <c r="AK2" s="65"/>
    </row>
    <row r="3" spans="1:39" ht="15" customHeight="1" x14ac:dyDescent="0.35">
      <c r="AH3" s="14" t="s">
        <v>3</v>
      </c>
    </row>
    <row r="4" spans="1:39" ht="30" customHeight="1" x14ac:dyDescent="0.35">
      <c r="B4" s="8" t="s">
        <v>62</v>
      </c>
      <c r="C4" s="66" t="s">
        <v>5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8">
        <v>2025</v>
      </c>
    </row>
    <row r="5" spans="1:39" ht="15" customHeight="1" x14ac:dyDescent="0.35">
      <c r="B5" s="8"/>
      <c r="C5" s="2" t="s">
        <v>49</v>
      </c>
      <c r="D5" s="2" t="s">
        <v>50</v>
      </c>
      <c r="E5" s="2" t="s">
        <v>51</v>
      </c>
      <c r="F5" s="2" t="s">
        <v>52</v>
      </c>
      <c r="G5" s="2" t="s">
        <v>53</v>
      </c>
      <c r="H5" s="2" t="s">
        <v>54</v>
      </c>
      <c r="I5" s="2" t="s">
        <v>48</v>
      </c>
      <c r="J5" s="2" t="s">
        <v>49</v>
      </c>
      <c r="K5" s="2" t="s">
        <v>50</v>
      </c>
      <c r="L5" s="2" t="s">
        <v>51</v>
      </c>
      <c r="M5" s="2" t="s">
        <v>52</v>
      </c>
      <c r="N5" s="2" t="s">
        <v>53</v>
      </c>
      <c r="O5" s="2" t="s">
        <v>54</v>
      </c>
      <c r="P5" s="2" t="s">
        <v>48</v>
      </c>
      <c r="Q5" s="2" t="s">
        <v>49</v>
      </c>
      <c r="R5" s="2" t="s">
        <v>50</v>
      </c>
      <c r="S5" s="2" t="s">
        <v>51</v>
      </c>
      <c r="T5" s="2" t="s">
        <v>52</v>
      </c>
      <c r="U5" s="2" t="s">
        <v>53</v>
      </c>
      <c r="V5" s="2" t="s">
        <v>54</v>
      </c>
      <c r="W5" s="2" t="s">
        <v>48</v>
      </c>
      <c r="X5" s="2" t="s">
        <v>49</v>
      </c>
      <c r="Y5" s="2" t="s">
        <v>50</v>
      </c>
      <c r="Z5" s="2" t="s">
        <v>51</v>
      </c>
      <c r="AA5" s="2" t="s">
        <v>52</v>
      </c>
      <c r="AB5" s="2" t="s">
        <v>53</v>
      </c>
      <c r="AC5" s="2" t="s">
        <v>54</v>
      </c>
      <c r="AD5" s="2" t="s">
        <v>48</v>
      </c>
      <c r="AE5" s="2" t="s">
        <v>49</v>
      </c>
      <c r="AF5" s="2" t="s">
        <v>50</v>
      </c>
      <c r="AG5" s="2" t="s">
        <v>51</v>
      </c>
      <c r="AH5" s="8"/>
      <c r="AK5" t="s">
        <v>6</v>
      </c>
      <c r="AL5" t="s">
        <v>7</v>
      </c>
    </row>
    <row r="6" spans="1:39" ht="15" customHeight="1" x14ac:dyDescent="0.35">
      <c r="B6" s="28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21</v>
      </c>
      <c r="P6" s="2" t="s">
        <v>22</v>
      </c>
      <c r="Q6" s="2" t="s">
        <v>23</v>
      </c>
      <c r="R6" s="2" t="s">
        <v>24</v>
      </c>
      <c r="S6" s="2" t="s">
        <v>25</v>
      </c>
      <c r="T6" s="2" t="s">
        <v>26</v>
      </c>
      <c r="U6" s="2" t="s">
        <v>27</v>
      </c>
      <c r="V6" s="2" t="s">
        <v>28</v>
      </c>
      <c r="W6" s="2" t="s">
        <v>29</v>
      </c>
      <c r="X6" s="2" t="s">
        <v>30</v>
      </c>
      <c r="Y6" s="2" t="s">
        <v>31</v>
      </c>
      <c r="Z6" s="2" t="s">
        <v>32</v>
      </c>
      <c r="AA6" s="2" t="s">
        <v>33</v>
      </c>
      <c r="AB6" s="2" t="s">
        <v>34</v>
      </c>
      <c r="AC6" s="2" t="s">
        <v>35</v>
      </c>
      <c r="AD6" s="2" t="s">
        <v>36</v>
      </c>
      <c r="AE6" s="2" t="s">
        <v>37</v>
      </c>
      <c r="AF6" s="2" t="s">
        <v>38</v>
      </c>
      <c r="AG6" s="2" t="s">
        <v>39</v>
      </c>
      <c r="AH6" s="11" t="s">
        <v>40</v>
      </c>
      <c r="AI6" s="12" t="s">
        <v>41</v>
      </c>
    </row>
    <row r="7" spans="1:39" ht="30" customHeight="1" x14ac:dyDescent="0.35">
      <c r="B7" s="41" t="s">
        <v>75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7">
        <f>COUNTA(July!$C7:$AG7)</f>
        <v>0</v>
      </c>
      <c r="AI7" s="18">
        <f>January8[[#This Row],[Total Days]]-(COUNTIF(C7:AG7,"H"))</f>
        <v>0</v>
      </c>
      <c r="AK7" s="41" t="s">
        <v>75</v>
      </c>
      <c r="AL7" s="20" t="s">
        <v>42</v>
      </c>
      <c r="AM7" s="20"/>
    </row>
    <row r="8" spans="1:39" ht="30" customHeight="1" x14ac:dyDescent="0.35">
      <c r="B8" s="41" t="s">
        <v>77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7">
        <f>COUNTA(July!$C8:$AG8)</f>
        <v>0</v>
      </c>
      <c r="AI8" s="18">
        <f>January8[[#This Row],[Total Days]]-(COUNTIF(C8:AG8,"H"))</f>
        <v>0</v>
      </c>
      <c r="AK8" s="41" t="s">
        <v>77</v>
      </c>
      <c r="AL8" s="20" t="s">
        <v>43</v>
      </c>
      <c r="AM8" s="20"/>
    </row>
    <row r="9" spans="1:39" ht="30" customHeight="1" x14ac:dyDescent="0.35">
      <c r="B9" s="41" t="s">
        <v>78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7">
        <f>COUNTA(July!$C9:$AG9)</f>
        <v>0</v>
      </c>
      <c r="AI9" s="18">
        <f>January8[[#This Row],[Total Days]]-(COUNTIF(C9:AG9,"H"))</f>
        <v>0</v>
      </c>
      <c r="AK9" s="41" t="s">
        <v>78</v>
      </c>
      <c r="AL9" s="20" t="s">
        <v>44</v>
      </c>
      <c r="AM9" s="20"/>
    </row>
    <row r="10" spans="1:39" ht="30" customHeight="1" x14ac:dyDescent="0.35">
      <c r="B10" s="41" t="s">
        <v>76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7">
        <f>COUNTA(July!$C10:$AG10)</f>
        <v>0</v>
      </c>
      <c r="AI10" s="18">
        <f>January8[[#This Row],[Total Days]]-(COUNTIF(C10:AG10,"H"))</f>
        <v>0</v>
      </c>
      <c r="AK10" s="41" t="s">
        <v>76</v>
      </c>
      <c r="AL10" s="20" t="s">
        <v>43</v>
      </c>
      <c r="AM10" s="20"/>
    </row>
    <row r="11" spans="1:39" ht="30" customHeight="1" x14ac:dyDescent="0.35">
      <c r="B11" s="41" t="s">
        <v>79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7">
        <f>COUNTA(July!$C11:$AG11)</f>
        <v>0</v>
      </c>
      <c r="AI11" s="18">
        <f>January8[[#This Row],[Total Days]]-(COUNTIF(C11:AG11,"H"))</f>
        <v>0</v>
      </c>
      <c r="AK11" s="41" t="s">
        <v>79</v>
      </c>
      <c r="AL11" s="20" t="s">
        <v>46</v>
      </c>
      <c r="AM11" s="20"/>
    </row>
    <row r="12" spans="1:39" ht="30" customHeight="1" x14ac:dyDescent="0.35">
      <c r="B12" s="41" t="s">
        <v>80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7">
        <f>COUNTA(July!$C12:$AG12)</f>
        <v>0</v>
      </c>
      <c r="AI12" s="18">
        <f>January8[[#This Row],[Total Days]]-(COUNTIF(C12:AG12,"H"))</f>
        <v>0</v>
      </c>
      <c r="AK12" s="41" t="s">
        <v>80</v>
      </c>
      <c r="AL12" s="20" t="s">
        <v>47</v>
      </c>
      <c r="AM12" s="20"/>
    </row>
    <row r="13" spans="1:39" ht="30" customHeight="1" x14ac:dyDescent="0.35">
      <c r="B13" s="41" t="s">
        <v>81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7">
        <f>COUNTA(July!$C13:$AG13)</f>
        <v>0</v>
      </c>
      <c r="AI13" s="18">
        <f>January8[[#This Row],[Total Days]]-(COUNTIF(C13:AG13,"H"))</f>
        <v>0</v>
      </c>
      <c r="AK13" s="41" t="s">
        <v>81</v>
      </c>
      <c r="AL13" s="20" t="s">
        <v>47</v>
      </c>
      <c r="AM13" s="20"/>
    </row>
    <row r="14" spans="1:39" ht="30" customHeight="1" x14ac:dyDescent="0.35">
      <c r="B14" s="41" t="s">
        <v>88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7">
        <f>COUNTA(July!$C14:$AG14)</f>
        <v>0</v>
      </c>
      <c r="AI14" s="18">
        <f>January8[[#This Row],[Total Days]]-(COUNTIF(C14:AG14,"H"))</f>
        <v>0</v>
      </c>
      <c r="AK14" s="41" t="s">
        <v>88</v>
      </c>
      <c r="AL14" s="20" t="s">
        <v>42</v>
      </c>
      <c r="AM14" s="20"/>
    </row>
    <row r="15" spans="1:39" ht="30" customHeight="1" x14ac:dyDescent="0.35">
      <c r="B15" s="41" t="s">
        <v>89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7">
        <f>COUNTA(July!$C15:$AG15)</f>
        <v>0</v>
      </c>
      <c r="AI15" s="18">
        <f>January8[[#This Row],[Total Days]]-(COUNTIF(C15:AG15,"H"))</f>
        <v>0</v>
      </c>
      <c r="AK15" s="41" t="s">
        <v>89</v>
      </c>
      <c r="AL15" s="20" t="s">
        <v>44</v>
      </c>
      <c r="AM15" s="20"/>
    </row>
    <row r="16" spans="1:39" ht="30" customHeight="1" x14ac:dyDescent="0.35">
      <c r="B16" s="41" t="s">
        <v>90</v>
      </c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8"/>
      <c r="AG16" s="18"/>
      <c r="AH16" s="7">
        <f>COUNTA(July!$C16:$AG16)</f>
        <v>0</v>
      </c>
      <c r="AI16" s="18">
        <f>January8[[#This Row],[Total Days]]-(COUNTIF(C16:AG16,"H"))</f>
        <v>0</v>
      </c>
      <c r="AK16" s="41" t="s">
        <v>90</v>
      </c>
      <c r="AM16" s="20"/>
    </row>
    <row r="17" spans="2:39" ht="30" customHeight="1" x14ac:dyDescent="0.35">
      <c r="B17" s="41" t="s">
        <v>91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7">
        <f>COUNTA(July!$C17:$AG17)</f>
        <v>0</v>
      </c>
      <c r="AI17" s="18">
        <f>January8[[#This Row],[Total Days]]-(COUNTIF(C17:AG17,"H"))</f>
        <v>0</v>
      </c>
      <c r="AK17" s="41" t="s">
        <v>91</v>
      </c>
      <c r="AL17" s="20"/>
      <c r="AM17" s="20"/>
    </row>
    <row r="18" spans="2:39" ht="30" customHeight="1" x14ac:dyDescent="0.35">
      <c r="B18" s="41" t="s">
        <v>104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7">
        <f>COUNTA(July!$C18:$AG18)</f>
        <v>0</v>
      </c>
      <c r="AI18" s="18">
        <f>January8[[#This Row],[Total Days]]-(COUNTIF(C18:AG18,"H"))</f>
        <v>0</v>
      </c>
      <c r="AK18" s="41" t="s">
        <v>104</v>
      </c>
      <c r="AL18" s="20"/>
      <c r="AM18" s="20"/>
    </row>
    <row r="19" spans="2:39" ht="30" customHeight="1" x14ac:dyDescent="0.35">
      <c r="B19" s="41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7">
        <f>COUNTA(July!$C19:$AG19)</f>
        <v>0</v>
      </c>
      <c r="AI19" s="18">
        <f>January8[[#This Row],[Total Days]]-(COUNTIF(C19:AG19,"H"))</f>
        <v>0</v>
      </c>
      <c r="AK19" s="41" t="s">
        <v>82</v>
      </c>
      <c r="AL19" s="20"/>
      <c r="AM19" s="20"/>
    </row>
    <row r="20" spans="2:39" ht="30" customHeight="1" x14ac:dyDescent="0.35">
      <c r="B20" s="41" t="s">
        <v>83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7">
        <f>COUNTA(July!$C20:$AG20)</f>
        <v>0</v>
      </c>
      <c r="AI20" s="18">
        <f>January8[[#This Row],[Total Days]]-(COUNTIF(C20:AG20,"H"))</f>
        <v>0</v>
      </c>
      <c r="AK20" s="41" t="s">
        <v>83</v>
      </c>
      <c r="AL20" s="20"/>
      <c r="AM20" s="20"/>
    </row>
    <row r="21" spans="2:39" ht="30" customHeight="1" x14ac:dyDescent="0.35">
      <c r="B21" s="41" t="s">
        <v>84</v>
      </c>
      <c r="C21" s="18"/>
      <c r="D21" s="18"/>
      <c r="E21" s="18"/>
      <c r="F21" s="18"/>
      <c r="G21" s="17"/>
      <c r="H21" s="18"/>
      <c r="I21" s="18"/>
      <c r="J21" s="18"/>
      <c r="K21" s="18"/>
      <c r="L21" s="18"/>
      <c r="M21" s="18"/>
      <c r="N21" s="17"/>
      <c r="O21" s="18"/>
      <c r="P21" s="18"/>
      <c r="Q21" s="18"/>
      <c r="R21" s="18"/>
      <c r="S21" s="18"/>
      <c r="T21" s="18"/>
      <c r="U21" s="17"/>
      <c r="V21" s="18"/>
      <c r="W21" s="18"/>
      <c r="X21" s="18"/>
      <c r="Y21" s="18"/>
      <c r="Z21" s="18"/>
      <c r="AA21" s="18"/>
      <c r="AB21" s="17"/>
      <c r="AC21" s="18"/>
      <c r="AD21" s="18"/>
      <c r="AE21" s="18"/>
      <c r="AF21" s="18"/>
      <c r="AG21" s="18"/>
      <c r="AH21" s="7">
        <f>COUNTA(July!$C21:$AG21)</f>
        <v>0</v>
      </c>
      <c r="AI21" s="18">
        <f>January8[[#This Row],[Total Days]]-(COUNTIF(C21:AG21,"H"))</f>
        <v>0</v>
      </c>
      <c r="AK21" s="41" t="s">
        <v>84</v>
      </c>
      <c r="AL21" s="20"/>
      <c r="AM21" s="20"/>
    </row>
    <row r="22" spans="2:39" ht="30" customHeight="1" x14ac:dyDescent="0.35">
      <c r="B22" s="41" t="s">
        <v>85</v>
      </c>
      <c r="C22" s="18"/>
      <c r="D22" s="18"/>
      <c r="E22" s="18"/>
      <c r="F22" s="18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7">
        <f>COUNTA(July!$C22:$AG22)</f>
        <v>0</v>
      </c>
      <c r="AI22" s="18">
        <f>January8[[#This Row],[Total Days]]-(COUNTIF(C22:AG22,"H"))</f>
        <v>0</v>
      </c>
      <c r="AK22" s="41" t="s">
        <v>85</v>
      </c>
      <c r="AL22" s="20"/>
      <c r="AM22" s="20"/>
    </row>
    <row r="23" spans="2:39" ht="30" customHeight="1" x14ac:dyDescent="0.35">
      <c r="B23" s="41" t="s">
        <v>93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7">
        <f>COUNTA(July!$C23:$AG23)</f>
        <v>0</v>
      </c>
      <c r="AI23" s="18">
        <f>January8[[#This Row],[Total Days]]-(COUNTIF(C23:AG23,"H"))</f>
        <v>0</v>
      </c>
      <c r="AK23" s="41" t="s">
        <v>93</v>
      </c>
      <c r="AL23" s="20"/>
      <c r="AM23" s="20"/>
    </row>
    <row r="24" spans="2:39" ht="30" customHeight="1" x14ac:dyDescent="0.35">
      <c r="B24" s="41" t="s">
        <v>94</v>
      </c>
      <c r="C24" s="18"/>
      <c r="D24" s="18"/>
      <c r="E24" s="18"/>
      <c r="F24" s="18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7">
        <f>COUNTA(July!$C24:$AG24)</f>
        <v>0</v>
      </c>
      <c r="AI24" s="18">
        <f>January8[[#This Row],[Total Days]]-(COUNTIF(C24:AG24,"H"))</f>
        <v>0</v>
      </c>
      <c r="AK24" s="41" t="s">
        <v>94</v>
      </c>
      <c r="AL24" s="20"/>
      <c r="AM24" s="20"/>
    </row>
    <row r="25" spans="2:39" ht="30" customHeight="1" x14ac:dyDescent="0.35">
      <c r="B25" s="41" t="s">
        <v>97</v>
      </c>
      <c r="C25" s="18"/>
      <c r="D25" s="18"/>
      <c r="E25" s="18"/>
      <c r="F25" s="18"/>
      <c r="G25" s="17"/>
      <c r="H25" s="18"/>
      <c r="I25" s="18"/>
      <c r="J25" s="18"/>
      <c r="K25" s="18"/>
      <c r="L25" s="18"/>
      <c r="M25" s="18"/>
      <c r="N25" s="17"/>
      <c r="O25" s="18"/>
      <c r="P25" s="18"/>
      <c r="Q25" s="18"/>
      <c r="R25" s="18"/>
      <c r="S25" s="18"/>
      <c r="T25" s="18"/>
      <c r="U25" s="17"/>
      <c r="V25" s="18"/>
      <c r="W25" s="18"/>
      <c r="X25" s="18"/>
      <c r="Y25" s="18"/>
      <c r="Z25" s="18"/>
      <c r="AA25" s="18"/>
      <c r="AB25" s="17"/>
      <c r="AC25" s="18"/>
      <c r="AD25" s="18"/>
      <c r="AE25" s="18"/>
      <c r="AF25" s="18"/>
      <c r="AG25" s="18"/>
      <c r="AH25" s="7">
        <f>COUNTA(July!$C25:$AG25)</f>
        <v>0</v>
      </c>
      <c r="AI25" s="18">
        <f>January8[[#This Row],[Total Days]]-(COUNTIF(C25:AG25,"H"))</f>
        <v>0</v>
      </c>
      <c r="AK25" s="41" t="s">
        <v>97</v>
      </c>
      <c r="AL25" s="20"/>
      <c r="AM25" s="20"/>
    </row>
    <row r="26" spans="2:39" ht="30" customHeight="1" x14ac:dyDescent="0.35">
      <c r="B26" s="41" t="s">
        <v>96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7">
        <f>COUNTA(July!$C26:$AG26)</f>
        <v>0</v>
      </c>
      <c r="AI26" s="18">
        <f>January8[[#This Row],[Total Days]]-(COUNTIF(C26:AG26,"H"))</f>
        <v>0</v>
      </c>
      <c r="AK26" s="41" t="s">
        <v>96</v>
      </c>
      <c r="AL26" s="20"/>
      <c r="AM26" s="20"/>
    </row>
    <row r="27" spans="2:39" ht="30" customHeight="1" x14ac:dyDescent="0.35">
      <c r="B27" s="41" t="s">
        <v>102</v>
      </c>
      <c r="C27" s="18"/>
      <c r="D27" s="18"/>
      <c r="E27" s="18"/>
      <c r="F27" s="18"/>
      <c r="G27" s="1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>
        <f>COUNTA(July!$C27:$AG27)</f>
        <v>0</v>
      </c>
      <c r="AI27" s="18">
        <f>January8[[#This Row],[Total Days]]-(COUNTIF(C27:AG27,"H"))</f>
        <v>0</v>
      </c>
      <c r="AK27" s="41" t="s">
        <v>102</v>
      </c>
      <c r="AL27" s="20"/>
      <c r="AM27" s="20"/>
    </row>
    <row r="28" spans="2:39" ht="30" customHeight="1" x14ac:dyDescent="0.35">
      <c r="B28" s="41" t="s">
        <v>92</v>
      </c>
      <c r="C28" s="18"/>
      <c r="D28" s="18"/>
      <c r="E28" s="18"/>
      <c r="F28" s="18"/>
      <c r="G28" s="17"/>
      <c r="H28" s="18"/>
      <c r="I28" s="18"/>
      <c r="J28" s="18"/>
      <c r="K28" s="18"/>
      <c r="L28" s="18"/>
      <c r="M28" s="18"/>
      <c r="N28" s="17"/>
      <c r="O28" s="18"/>
      <c r="P28" s="18"/>
      <c r="Q28" s="18"/>
      <c r="R28" s="18"/>
      <c r="S28" s="18"/>
      <c r="T28" s="18"/>
      <c r="U28" s="17"/>
      <c r="V28" s="18"/>
      <c r="W28" s="18"/>
      <c r="X28" s="18"/>
      <c r="Y28" s="18"/>
      <c r="Z28" s="18"/>
      <c r="AA28" s="18"/>
      <c r="AB28" s="17"/>
      <c r="AC28" s="18"/>
      <c r="AD28" s="18"/>
      <c r="AE28" s="18"/>
      <c r="AF28" s="18"/>
      <c r="AG28" s="18"/>
      <c r="AH28" s="18">
        <f>COUNTA(July!$C28:$AG28)</f>
        <v>0</v>
      </c>
      <c r="AI28" s="18">
        <f>January8[[#This Row],[Total Days]]-(COUNTIF(C28:AG28,"H"))</f>
        <v>0</v>
      </c>
      <c r="AK28" s="41" t="s">
        <v>92</v>
      </c>
      <c r="AL28" s="20"/>
      <c r="AM28" s="20"/>
    </row>
    <row r="29" spans="2:39" ht="30" customHeight="1" x14ac:dyDescent="0.35">
      <c r="B29" s="41" t="s">
        <v>87</v>
      </c>
      <c r="C29" s="18"/>
      <c r="D29" s="2"/>
      <c r="E29" s="2"/>
      <c r="F29" s="2"/>
      <c r="G29" s="2"/>
      <c r="H29" s="2"/>
      <c r="I29" s="2"/>
      <c r="J29" s="18"/>
      <c r="K29" s="2"/>
      <c r="L29" s="2"/>
      <c r="M29" s="2"/>
      <c r="N29" s="2"/>
      <c r="O29" s="2"/>
      <c r="P29" s="2"/>
      <c r="Q29" s="18"/>
      <c r="R29" s="2"/>
      <c r="S29" s="2"/>
      <c r="T29" s="2"/>
      <c r="U29" s="2"/>
      <c r="V29" s="2"/>
      <c r="W29" s="2"/>
      <c r="X29" s="18"/>
      <c r="Y29" s="2"/>
      <c r="Z29" s="2"/>
      <c r="AA29" s="2"/>
      <c r="AB29" s="2"/>
      <c r="AC29" s="2"/>
      <c r="AD29" s="2"/>
      <c r="AE29" s="18"/>
      <c r="AF29" s="18"/>
      <c r="AG29" s="18"/>
      <c r="AH29" s="18">
        <f>COUNTA(July!$C29:$AG29)</f>
        <v>0</v>
      </c>
      <c r="AI29" s="18">
        <f>January8[[#This Row],[Total Days]]-(COUNTIF(C29:AG29,"H"))</f>
        <v>0</v>
      </c>
      <c r="AK29" s="41" t="s">
        <v>87</v>
      </c>
      <c r="AL29" s="20"/>
      <c r="AM29" s="20"/>
    </row>
    <row r="30" spans="2:39" ht="30" customHeight="1" x14ac:dyDescent="0.35">
      <c r="B30" s="41" t="s">
        <v>86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31"/>
      <c r="S30" s="31"/>
      <c r="T30" s="31"/>
      <c r="U30" s="31"/>
      <c r="V30" s="31"/>
      <c r="W30" s="31"/>
      <c r="X30" s="30"/>
      <c r="Y30" s="31"/>
      <c r="Z30" s="31"/>
      <c r="AA30" s="31"/>
      <c r="AB30" s="31"/>
      <c r="AC30" s="31"/>
      <c r="AD30" s="31"/>
      <c r="AE30" s="30"/>
      <c r="AF30" s="30"/>
      <c r="AG30" s="18"/>
      <c r="AH30" s="18">
        <f>COUNTA(July!$C30:$AG30)</f>
        <v>0</v>
      </c>
      <c r="AI30" s="18">
        <f>January8[[#This Row],[Total Days]]-(COUNTIF(C30:AG30,"H"))</f>
        <v>0</v>
      </c>
      <c r="AK30" s="41" t="s">
        <v>86</v>
      </c>
      <c r="AL30" s="20"/>
      <c r="AM30" s="20"/>
    </row>
    <row r="31" spans="2:39" ht="30" customHeight="1" x14ac:dyDescent="0.35">
      <c r="B31" s="41" t="s">
        <v>103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1"/>
      <c r="T31" s="31"/>
      <c r="U31" s="31"/>
      <c r="V31" s="31"/>
      <c r="W31" s="31"/>
      <c r="X31" s="31"/>
      <c r="Y31" s="30"/>
      <c r="Z31" s="31"/>
      <c r="AA31" s="31"/>
      <c r="AB31" s="31"/>
      <c r="AC31" s="31"/>
      <c r="AD31" s="31"/>
      <c r="AE31" s="31"/>
      <c r="AF31" s="30"/>
      <c r="AG31" s="18"/>
      <c r="AH31" s="18">
        <f>COUNTA(July!$C31:$AG31)</f>
        <v>0</v>
      </c>
      <c r="AI31" s="18">
        <f>January8[[#This Row],[Total Days]]-(COUNTIF(C31:AG31,"H"))</f>
        <v>0</v>
      </c>
      <c r="AK31" s="41" t="s">
        <v>103</v>
      </c>
      <c r="AL31" s="20"/>
      <c r="AM31" s="20"/>
    </row>
    <row r="32" spans="2:39" ht="30" customHeight="1" x14ac:dyDescent="0.35">
      <c r="B32" s="41" t="s">
        <v>96</v>
      </c>
      <c r="C32" s="18"/>
      <c r="D32" s="18"/>
      <c r="E32" s="18"/>
      <c r="F32" s="18"/>
      <c r="G32" s="17"/>
      <c r="H32" s="17"/>
      <c r="I32" s="17"/>
      <c r="J32" s="17"/>
      <c r="K32" s="17"/>
      <c r="L32" s="18"/>
      <c r="M32" s="18"/>
      <c r="N32" s="18"/>
      <c r="O32" s="18"/>
      <c r="P32" s="18"/>
      <c r="Q32" s="18"/>
      <c r="R32" s="18"/>
      <c r="S32" s="30"/>
      <c r="T32" s="31"/>
      <c r="U32" s="31"/>
      <c r="V32" s="31"/>
      <c r="W32" s="31"/>
      <c r="X32" s="31"/>
      <c r="Y32" s="31"/>
      <c r="Z32" s="30"/>
      <c r="AA32" s="31"/>
      <c r="AB32" s="31"/>
      <c r="AC32" s="31"/>
      <c r="AD32" s="31"/>
      <c r="AE32" s="31"/>
      <c r="AF32" s="31"/>
      <c r="AG32" s="18"/>
      <c r="AH32" s="18">
        <f>COUNTA(July!$C32:$AG32)</f>
        <v>0</v>
      </c>
      <c r="AI32" s="18">
        <f>January8[[#This Row],[Total Days]]-(COUNTIF(C32:AG32,"H"))</f>
        <v>0</v>
      </c>
      <c r="AK32" s="41" t="s">
        <v>96</v>
      </c>
      <c r="AL32" s="20"/>
      <c r="AM32" s="20"/>
    </row>
    <row r="33" spans="2:39" ht="30" customHeight="1" x14ac:dyDescent="0.35">
      <c r="B33" s="41" t="s">
        <v>100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18"/>
      <c r="AH33" s="18">
        <f>COUNTA(July!$C33:$AG33)</f>
        <v>0</v>
      </c>
      <c r="AI33" s="18">
        <f>January8[[#This Row],[Total Days]]-(COUNTIF(C33:AG33,"H"))</f>
        <v>0</v>
      </c>
      <c r="AK33" s="41" t="s">
        <v>100</v>
      </c>
      <c r="AL33" s="20"/>
      <c r="AM33" s="20"/>
    </row>
    <row r="34" spans="2:39" ht="30" customHeight="1" x14ac:dyDescent="0.35">
      <c r="B34" s="41" t="s">
        <v>101</v>
      </c>
      <c r="C34" s="18"/>
      <c r="D34" s="18"/>
      <c r="E34" s="18"/>
      <c r="F34" s="18"/>
      <c r="G34" s="17"/>
      <c r="H34" s="18"/>
      <c r="I34" s="18"/>
      <c r="J34" s="18"/>
      <c r="K34" s="18"/>
      <c r="L34" s="18"/>
      <c r="M34" s="18"/>
      <c r="N34" s="17"/>
      <c r="O34" s="18"/>
      <c r="P34" s="18"/>
      <c r="Q34" s="18"/>
      <c r="R34" s="18"/>
      <c r="S34" s="30"/>
      <c r="T34" s="30"/>
      <c r="U34" s="32"/>
      <c r="V34" s="30"/>
      <c r="W34" s="30"/>
      <c r="X34" s="30"/>
      <c r="Y34" s="30"/>
      <c r="Z34" s="30"/>
      <c r="AA34" s="30"/>
      <c r="AB34" s="32"/>
      <c r="AC34" s="30"/>
      <c r="AD34" s="30"/>
      <c r="AE34" s="30"/>
      <c r="AF34" s="30"/>
      <c r="AG34" s="18"/>
      <c r="AH34" s="18">
        <f>COUNTA(July!$C34:$AG34)</f>
        <v>0</v>
      </c>
      <c r="AI34" s="18">
        <f>January8[[#This Row],[Total Days]]-(COUNTIF(C34:AG34,"H"))</f>
        <v>0</v>
      </c>
      <c r="AK34" s="41" t="s">
        <v>101</v>
      </c>
      <c r="AL34" s="20"/>
      <c r="AM34" s="20"/>
    </row>
    <row r="35" spans="2:39" ht="30" customHeight="1" x14ac:dyDescent="0.35">
      <c r="B35" s="41" t="s">
        <v>95</v>
      </c>
      <c r="C35" s="18"/>
      <c r="D35" s="18"/>
      <c r="E35" s="18"/>
      <c r="F35" s="18"/>
      <c r="G35" s="17"/>
      <c r="H35" s="18"/>
      <c r="I35" s="18"/>
      <c r="J35" s="18"/>
      <c r="K35" s="18"/>
      <c r="L35" s="18"/>
      <c r="M35" s="18"/>
      <c r="N35" s="17"/>
      <c r="O35" s="18"/>
      <c r="P35" s="18"/>
      <c r="Q35" s="18"/>
      <c r="R35" s="18"/>
      <c r="S35" s="30"/>
      <c r="T35" s="30"/>
      <c r="U35" s="32"/>
      <c r="V35" s="30"/>
      <c r="W35" s="30"/>
      <c r="X35" s="30"/>
      <c r="Y35" s="30"/>
      <c r="Z35" s="30"/>
      <c r="AA35" s="30"/>
      <c r="AB35" s="32"/>
      <c r="AC35" s="30"/>
      <c r="AD35" s="30"/>
      <c r="AE35" s="30"/>
      <c r="AF35" s="30"/>
      <c r="AG35" s="18"/>
      <c r="AH35" s="18">
        <f>COUNTA(July!$C35:$AG35)</f>
        <v>0</v>
      </c>
      <c r="AI35" s="18">
        <f>January8[[#This Row],[Total Days]]-(COUNTIF(C35:AG35,"H"))</f>
        <v>0</v>
      </c>
      <c r="AK35" s="41" t="s">
        <v>95</v>
      </c>
      <c r="AL35" s="20"/>
      <c r="AM35" s="20"/>
    </row>
    <row r="36" spans="2:39" ht="30" customHeight="1" x14ac:dyDescent="0.35">
      <c r="B36" s="41" t="s">
        <v>98</v>
      </c>
      <c r="C36" s="18"/>
      <c r="D36" s="18"/>
      <c r="E36" s="18"/>
      <c r="F36" s="18"/>
      <c r="G36" s="1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18"/>
      <c r="AH36" s="18">
        <f>COUNTA(July!$C36:$AG36)</f>
        <v>0</v>
      </c>
      <c r="AI36" s="18">
        <f>January8[[#This Row],[Total Days]]-(COUNTIF(C36:AG36,"H"))</f>
        <v>0</v>
      </c>
      <c r="AK36" s="41" t="s">
        <v>98</v>
      </c>
      <c r="AL36" s="20"/>
      <c r="AM36" s="20"/>
    </row>
    <row r="37" spans="2:39" ht="30" customHeight="1" thickBot="1" x14ac:dyDescent="0.4">
      <c r="B37" s="41" t="s">
        <v>99</v>
      </c>
      <c r="C37" s="18"/>
      <c r="D37" s="18"/>
      <c r="E37" s="18"/>
      <c r="F37" s="18"/>
      <c r="G37" s="17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>
        <f>COUNTA(July!$C37:$AG37)</f>
        <v>0</v>
      </c>
      <c r="AI37" s="18">
        <f>January8[[#This Row],[Total Days]]-(COUNTIF(C37:AG37,"H"))</f>
        <v>0</v>
      </c>
      <c r="AK37" s="41" t="s">
        <v>99</v>
      </c>
      <c r="AL37" s="20"/>
      <c r="AM37" s="20"/>
    </row>
    <row r="38" spans="2:39" ht="30" customHeight="1" thickBot="1" x14ac:dyDescent="0.4">
      <c r="B38" s="1"/>
      <c r="C38" s="18"/>
      <c r="D38" s="18"/>
      <c r="E38" s="18"/>
      <c r="F38" s="18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>
        <f>COUNTA(July!$C38:$AG38)</f>
        <v>0</v>
      </c>
      <c r="AI38" s="18">
        <f>January8[[#This Row],[Total Days]]-(COUNTIF(C38:AG38,"H"))</f>
        <v>0</v>
      </c>
      <c r="AK38" s="25"/>
    </row>
    <row r="39" spans="2:39" ht="30" customHeight="1" thickBot="1" x14ac:dyDescent="0.4">
      <c r="B39" s="1"/>
      <c r="C39" s="18"/>
      <c r="D39" s="18"/>
      <c r="E39" s="18"/>
      <c r="F39" s="18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>
        <f>COUNTA(July!$C39:$AG39)</f>
        <v>0</v>
      </c>
      <c r="AI39" s="18">
        <f>January8[[#This Row],[Total Days]]-(COUNTIF(C39:AG39,"H"))</f>
        <v>0</v>
      </c>
      <c r="AK39" s="26"/>
    </row>
    <row r="40" spans="2:39" ht="30" customHeight="1" thickBot="1" x14ac:dyDescent="0.4">
      <c r="B40" s="1"/>
      <c r="C40" s="18"/>
      <c r="D40" s="18"/>
      <c r="E40" s="18"/>
      <c r="F40" s="18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>
        <f>COUNTA(July!$C40:$AG40)</f>
        <v>0</v>
      </c>
      <c r="AI40" s="18">
        <f>January8[[#This Row],[Total Days]]-(COUNTIF(C40:AG40,"H"))</f>
        <v>0</v>
      </c>
      <c r="AK40" s="27"/>
    </row>
    <row r="41" spans="2:39" ht="30" customHeight="1" thickBot="1" x14ac:dyDescent="0.4">
      <c r="B41" s="1"/>
      <c r="C41" s="18"/>
      <c r="D41" s="18"/>
      <c r="E41" s="18"/>
      <c r="F41" s="18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>
        <f>COUNTA(July!$C41:$AG41)</f>
        <v>0</v>
      </c>
      <c r="AI41" s="18">
        <f>January8[[#This Row],[Total Days]]-(COUNTIF(C41:AG41,"H"))</f>
        <v>0</v>
      </c>
      <c r="AK41" s="27"/>
    </row>
    <row r="42" spans="2:39" ht="30" customHeight="1" thickBot="1" x14ac:dyDescent="0.4">
      <c r="B42" s="1"/>
      <c r="C42" s="18"/>
      <c r="D42" s="18"/>
      <c r="E42" s="18"/>
      <c r="F42" s="18"/>
      <c r="G42" s="1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>
        <f>COUNTA(July!$C42:$AG42)</f>
        <v>0</v>
      </c>
      <c r="AI42" s="18">
        <f>January8[[#This Row],[Total Days]]-(COUNTIF(C42:AG42,"H"))</f>
        <v>0</v>
      </c>
      <c r="AK42" s="27"/>
    </row>
    <row r="43" spans="2:39" ht="30" customHeight="1" thickBot="1" x14ac:dyDescent="0.4">
      <c r="B43" s="1"/>
      <c r="C43" s="18"/>
      <c r="D43" s="18"/>
      <c r="E43" s="18"/>
      <c r="F43" s="18"/>
      <c r="G43" s="1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>
        <f>COUNTA(July!$C43:$AG43)</f>
        <v>0</v>
      </c>
      <c r="AI43" s="18">
        <f>January8[[#This Row],[Total Days]]-(COUNTIF(C43:AG43,"H"))</f>
        <v>0</v>
      </c>
      <c r="AK43" s="27"/>
    </row>
    <row r="44" spans="2:39" ht="30" customHeight="1" thickBot="1" x14ac:dyDescent="0.4">
      <c r="B44" s="1"/>
      <c r="C44" s="18"/>
      <c r="D44" s="18"/>
      <c r="E44" s="18"/>
      <c r="F44" s="18"/>
      <c r="G44" s="1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>
        <f>COUNTA(July!$C44:$AG44)</f>
        <v>0</v>
      </c>
      <c r="AI44" s="18">
        <f>January8[[#This Row],[Total Days]]-(COUNTIF(C44:AG44,"H"))</f>
        <v>0</v>
      </c>
      <c r="AK44" s="27"/>
    </row>
    <row r="45" spans="2:39" ht="30" customHeight="1" thickBot="1" x14ac:dyDescent="0.4">
      <c r="B45" s="15"/>
      <c r="C45" s="1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9">
        <f>SUBTOTAL(109,January8[Total Days])</f>
        <v>0</v>
      </c>
      <c r="AI45" s="2"/>
      <c r="AK45" s="27"/>
    </row>
    <row r="46" spans="2:39" ht="30" customHeight="1" thickBot="1" x14ac:dyDescent="0.4">
      <c r="C46" s="2" t="s">
        <v>48</v>
      </c>
      <c r="D46" s="2" t="s">
        <v>49</v>
      </c>
      <c r="E46" s="2" t="s">
        <v>50</v>
      </c>
      <c r="F46" s="2" t="s">
        <v>51</v>
      </c>
      <c r="G46" s="2" t="s">
        <v>52</v>
      </c>
      <c r="H46" s="2" t="s">
        <v>53</v>
      </c>
      <c r="I46" s="2" t="s">
        <v>54</v>
      </c>
      <c r="J46" s="2" t="s">
        <v>48</v>
      </c>
      <c r="K46" s="2" t="s">
        <v>49</v>
      </c>
      <c r="L46" s="2" t="s">
        <v>50</v>
      </c>
      <c r="M46" s="2" t="s">
        <v>51</v>
      </c>
      <c r="N46" s="2" t="s">
        <v>52</v>
      </c>
      <c r="O46" s="2" t="s">
        <v>53</v>
      </c>
      <c r="P46" s="2" t="s">
        <v>54</v>
      </c>
      <c r="Q46" s="2" t="s">
        <v>48</v>
      </c>
      <c r="R46" s="2" t="s">
        <v>49</v>
      </c>
      <c r="S46" s="2" t="s">
        <v>50</v>
      </c>
      <c r="T46" s="2" t="s">
        <v>51</v>
      </c>
      <c r="U46" s="2" t="s">
        <v>52</v>
      </c>
      <c r="V46" s="2" t="s">
        <v>53</v>
      </c>
      <c r="W46" s="2" t="s">
        <v>54</v>
      </c>
      <c r="X46" s="2" t="s">
        <v>48</v>
      </c>
      <c r="Y46" s="2" t="s">
        <v>49</v>
      </c>
      <c r="Z46" s="2" t="s">
        <v>50</v>
      </c>
      <c r="AA46" s="2" t="s">
        <v>51</v>
      </c>
      <c r="AB46" s="2" t="s">
        <v>52</v>
      </c>
      <c r="AC46" s="2" t="s">
        <v>53</v>
      </c>
      <c r="AD46" s="2" t="s">
        <v>54</v>
      </c>
      <c r="AE46" s="2" t="s">
        <v>48</v>
      </c>
      <c r="AF46" s="2" t="s">
        <v>49</v>
      </c>
      <c r="AG46" s="2" t="s">
        <v>50</v>
      </c>
      <c r="AK46" s="27"/>
    </row>
    <row r="47" spans="2:39" ht="30" customHeight="1" thickBot="1" x14ac:dyDescent="0.4">
      <c r="C47" s="2" t="s">
        <v>9</v>
      </c>
      <c r="D47" s="2" t="s">
        <v>10</v>
      </c>
      <c r="E47" s="2" t="s">
        <v>11</v>
      </c>
      <c r="F47" s="2" t="s">
        <v>12</v>
      </c>
      <c r="G47" s="2" t="s">
        <v>13</v>
      </c>
      <c r="H47" s="2" t="s">
        <v>14</v>
      </c>
      <c r="I47" s="2" t="s">
        <v>15</v>
      </c>
      <c r="J47" s="2" t="s">
        <v>16</v>
      </c>
      <c r="K47" s="2" t="s">
        <v>17</v>
      </c>
      <c r="L47" s="2" t="s">
        <v>18</v>
      </c>
      <c r="M47" s="2" t="s">
        <v>19</v>
      </c>
      <c r="N47" s="2" t="s">
        <v>20</v>
      </c>
      <c r="O47" s="2" t="s">
        <v>21</v>
      </c>
      <c r="P47" s="2" t="s">
        <v>22</v>
      </c>
      <c r="Q47" s="2" t="s">
        <v>23</v>
      </c>
      <c r="R47" s="2" t="s">
        <v>24</v>
      </c>
      <c r="S47" s="2" t="s">
        <v>25</v>
      </c>
      <c r="T47" s="2" t="s">
        <v>26</v>
      </c>
      <c r="U47" s="2" t="s">
        <v>27</v>
      </c>
      <c r="V47" s="2" t="s">
        <v>28</v>
      </c>
      <c r="W47" s="2" t="s">
        <v>29</v>
      </c>
      <c r="X47" s="2" t="s">
        <v>30</v>
      </c>
      <c r="Y47" s="2" t="s">
        <v>31</v>
      </c>
      <c r="Z47" s="2" t="s">
        <v>32</v>
      </c>
      <c r="AA47" s="2" t="s">
        <v>33</v>
      </c>
      <c r="AB47" s="2" t="s">
        <v>34</v>
      </c>
      <c r="AC47" s="2" t="s">
        <v>35</v>
      </c>
      <c r="AD47" s="2" t="s">
        <v>36</v>
      </c>
      <c r="AE47" s="2" t="s">
        <v>37</v>
      </c>
      <c r="AF47" s="2" t="s">
        <v>38</v>
      </c>
      <c r="AG47" s="2" t="s">
        <v>39</v>
      </c>
      <c r="AK47" s="27"/>
    </row>
  </sheetData>
  <mergeCells count="10">
    <mergeCell ref="AI2:AK2"/>
    <mergeCell ref="C4:AG4"/>
    <mergeCell ref="D2:F2"/>
    <mergeCell ref="H2:J2"/>
    <mergeCell ref="L2:M2"/>
    <mergeCell ref="O2:Q2"/>
    <mergeCell ref="S2:U2"/>
    <mergeCell ref="W2:Y2"/>
    <mergeCell ref="AA2:AC2"/>
    <mergeCell ref="AE2:AG2"/>
  </mergeCells>
  <phoneticPr fontId="9" type="noConversion"/>
  <conditionalFormatting sqref="C7:AG37">
    <cfRule type="endsWith" dxfId="62" priority="1" stopIfTrue="1" operator="endsWith" text="AB">
      <formula>RIGHT(C7,LEN("AB"))="AB"</formula>
    </cfRule>
    <cfRule type="beginsWith" dxfId="61" priority="2" stopIfTrue="1" operator="beginsWith" text="SL">
      <formula>LEFT(C7,LEN("SL"))="SL"</formula>
    </cfRule>
    <cfRule type="beginsWith" dxfId="60" priority="3" stopIfTrue="1" operator="beginsWith" text="AL">
      <formula>LEFT(C7,LEN("AL"))="AL"</formula>
    </cfRule>
    <cfRule type="endsWith" dxfId="59" priority="4" stopIfTrue="1" operator="endsWith" text="OF">
      <formula>RIGHT(C7,LEN("OF"))="OF"</formula>
    </cfRule>
    <cfRule type="endsWith" dxfId="58" priority="5" stopIfTrue="1" operator="endsWith" text="FL">
      <formula>RIGHT(C7,LEN("FL"))="FL"</formula>
    </cfRule>
    <cfRule type="endsWith" dxfId="57" priority="6" stopIfTrue="1" operator="endsWith" text="TBH">
      <formula>RIGHT(C7,LEN("TBH"))="TBH"</formula>
    </cfRule>
    <cfRule type="beginsWith" dxfId="56" priority="7" stopIfTrue="1" operator="beginsWith" text="DR">
      <formula>LEFT(C7,LEN("DR"))="DR"</formula>
    </cfRule>
    <cfRule type="beginsWith" dxfId="55" priority="8" stopIfTrue="1" operator="beginsWith" text="SS">
      <formula>LEFT(C7,LEN("SS"))="SS"</formula>
    </cfRule>
    <cfRule type="beginsWith" dxfId="54" priority="9" stopIfTrue="1" operator="beginsWith" text="DO">
      <formula>LEFT(C7,LEN("DO"))="DO"</formula>
    </cfRule>
  </conditionalFormatting>
  <dataValidations count="3">
    <dataValidation allowBlank="1" showErrorMessage="1" sqref="AH4 D1:U2 AK40:AK47 A1 C46:AG47 V1:AG1 AD2:AE2 AM13:AM16 AL13:AL15 AL17:AM37 AH2:AI2 B1:B6 Z2:AA2 V2:W2 D3:AG17 AL7:AM12 C1:C17" xr:uid="{CF6CBCA2-B09F-45DA-9002-8C1F6000293D}"/>
    <dataValidation allowBlank="1" showInputMessage="1" showErrorMessage="1" prompt="Enter year in the cell below" sqref="AH3" xr:uid="{BCC18B5A-1B90-4062-B470-5A6B7711FB69}"/>
    <dataValidation allowBlank="1" showInputMessage="1" showErrorMessage="1" prompt="Automatically calculates total number of days an employee was absent this month" sqref="AH6" xr:uid="{C0024E9A-4DFA-4120-A723-349848A3339D}"/>
  </dataValidations>
  <printOptions horizontalCentered="1"/>
  <pageMargins left="0.25" right="0.25" top="0.75" bottom="0.75" header="0.3" footer="0.3"/>
  <pageSetup paperSize="9" scale="75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C920B9-9EA2-40AB-8797-69A508E9D911}">
          <x14:formula1>
            <xm:f>'Employee Names'!$B$4:$B$37</xm:f>
          </x14:formula1>
          <xm:sqref>AK7:AK37 B7:B44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  <pageSetUpPr fitToPage="1"/>
  </sheetPr>
  <dimension ref="A1:AM48"/>
  <sheetViews>
    <sheetView showGridLines="0" zoomScale="80" zoomScaleNormal="80" workbookViewId="0">
      <pane xSplit="2" topLeftCell="C1" activePane="topRight" state="frozen"/>
      <selection activeCell="A2" sqref="A2:AJ2"/>
      <selection pane="topRight" activeCell="A11" sqref="A11:XFD11"/>
    </sheetView>
  </sheetViews>
  <sheetFormatPr defaultColWidth="8.81640625" defaultRowHeight="30" customHeight="1" x14ac:dyDescent="0.35"/>
  <cols>
    <col min="1" max="1" width="2.6328125" customWidth="1"/>
    <col min="2" max="2" width="41.26953125" bestFit="1" customWidth="1"/>
    <col min="3" max="11" width="6.36328125" customWidth="1"/>
    <col min="12" max="15" width="7.36328125" customWidth="1"/>
    <col min="16" max="33" width="7.36328125" bestFit="1" customWidth="1"/>
    <col min="34" max="34" width="14.1796875" bestFit="1" customWidth="1"/>
    <col min="35" max="35" width="10.6328125" bestFit="1" customWidth="1"/>
    <col min="37" max="37" width="21.81640625" customWidth="1"/>
  </cols>
  <sheetData>
    <row r="1" spans="1:39" ht="50" customHeight="1" x14ac:dyDescent="0.35">
      <c r="B1" s="10" t="s">
        <v>0</v>
      </c>
    </row>
    <row r="2" spans="1:39" ht="28" customHeight="1" x14ac:dyDescent="0.35">
      <c r="A2" s="2"/>
      <c r="B2" s="13" t="s">
        <v>1</v>
      </c>
      <c r="C2" s="3" t="s">
        <v>116</v>
      </c>
      <c r="D2" s="36" t="s">
        <v>117</v>
      </c>
      <c r="E2" s="36"/>
      <c r="F2" s="36"/>
      <c r="G2" s="29" t="s">
        <v>74</v>
      </c>
      <c r="H2" s="37" t="s">
        <v>107</v>
      </c>
      <c r="I2" s="37"/>
      <c r="J2" s="37"/>
      <c r="K2" s="4" t="s">
        <v>114</v>
      </c>
      <c r="L2" s="37" t="s">
        <v>108</v>
      </c>
      <c r="M2" s="37"/>
      <c r="N2" s="5" t="s">
        <v>61</v>
      </c>
      <c r="O2" s="36" t="s">
        <v>106</v>
      </c>
      <c r="P2" s="36"/>
      <c r="Q2" s="36"/>
      <c r="R2" s="6" t="s">
        <v>2</v>
      </c>
      <c r="S2" s="37" t="s">
        <v>109</v>
      </c>
      <c r="T2" s="37"/>
      <c r="U2" s="37"/>
      <c r="V2" s="33" t="s">
        <v>115</v>
      </c>
      <c r="W2" s="38" t="s">
        <v>110</v>
      </c>
      <c r="X2" s="38"/>
      <c r="Y2" s="38"/>
      <c r="Z2" s="34" t="s">
        <v>118</v>
      </c>
      <c r="AA2" s="38" t="s">
        <v>119</v>
      </c>
      <c r="AB2" s="38"/>
      <c r="AC2" s="38"/>
      <c r="AD2" s="42" t="s">
        <v>120</v>
      </c>
      <c r="AE2" s="38" t="s">
        <v>121</v>
      </c>
      <c r="AF2" s="38"/>
      <c r="AG2" s="38"/>
      <c r="AH2" s="43" t="s">
        <v>122</v>
      </c>
      <c r="AI2" s="38" t="s">
        <v>123</v>
      </c>
      <c r="AJ2" s="38"/>
      <c r="AL2" s="38"/>
    </row>
    <row r="3" spans="1:39" ht="15" customHeight="1" x14ac:dyDescent="0.35">
      <c r="AH3" s="14" t="s">
        <v>3</v>
      </c>
    </row>
    <row r="4" spans="1:39" ht="30" customHeight="1" x14ac:dyDescent="0.35">
      <c r="B4" s="8" t="s">
        <v>63</v>
      </c>
      <c r="C4" s="66" t="s">
        <v>5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8">
        <v>2025</v>
      </c>
    </row>
    <row r="5" spans="1:39" ht="15" customHeight="1" x14ac:dyDescent="0.35">
      <c r="B5" s="8"/>
      <c r="C5" s="2" t="s">
        <v>52</v>
      </c>
      <c r="D5" s="2" t="s">
        <v>53</v>
      </c>
      <c r="E5" s="2" t="s">
        <v>54</v>
      </c>
      <c r="F5" s="2" t="s">
        <v>48</v>
      </c>
      <c r="G5" s="2" t="s">
        <v>49</v>
      </c>
      <c r="H5" s="2" t="s">
        <v>50</v>
      </c>
      <c r="I5" s="2" t="s">
        <v>51</v>
      </c>
      <c r="J5" s="2" t="s">
        <v>52</v>
      </c>
      <c r="K5" s="2" t="s">
        <v>53</v>
      </c>
      <c r="L5" s="2" t="s">
        <v>54</v>
      </c>
      <c r="M5" s="2" t="s">
        <v>48</v>
      </c>
      <c r="N5" s="2" t="s">
        <v>49</v>
      </c>
      <c r="O5" s="2" t="s">
        <v>50</v>
      </c>
      <c r="P5" s="2" t="s">
        <v>51</v>
      </c>
      <c r="Q5" s="2" t="s">
        <v>52</v>
      </c>
      <c r="R5" s="2" t="s">
        <v>53</v>
      </c>
      <c r="S5" s="2" t="s">
        <v>54</v>
      </c>
      <c r="T5" s="2" t="s">
        <v>48</v>
      </c>
      <c r="U5" s="2" t="s">
        <v>49</v>
      </c>
      <c r="V5" s="2" t="s">
        <v>50</v>
      </c>
      <c r="W5" s="2" t="s">
        <v>51</v>
      </c>
      <c r="X5" s="2" t="s">
        <v>52</v>
      </c>
      <c r="Y5" s="2" t="s">
        <v>53</v>
      </c>
      <c r="Z5" s="2" t="s">
        <v>54</v>
      </c>
      <c r="AA5" s="2" t="s">
        <v>48</v>
      </c>
      <c r="AB5" s="2" t="s">
        <v>49</v>
      </c>
      <c r="AC5" s="2" t="s">
        <v>50</v>
      </c>
      <c r="AD5" s="2" t="s">
        <v>51</v>
      </c>
      <c r="AE5" s="2" t="s">
        <v>52</v>
      </c>
      <c r="AF5" s="2" t="s">
        <v>53</v>
      </c>
      <c r="AG5" s="2" t="s">
        <v>54</v>
      </c>
      <c r="AH5" s="8"/>
    </row>
    <row r="6" spans="1:39" ht="15" customHeight="1" x14ac:dyDescent="0.35">
      <c r="B6" s="28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21</v>
      </c>
      <c r="P6" s="2" t="s">
        <v>22</v>
      </c>
      <c r="Q6" s="2" t="s">
        <v>23</v>
      </c>
      <c r="R6" s="2" t="s">
        <v>24</v>
      </c>
      <c r="S6" s="2" t="s">
        <v>25</v>
      </c>
      <c r="T6" s="2" t="s">
        <v>26</v>
      </c>
      <c r="U6" s="2" t="s">
        <v>27</v>
      </c>
      <c r="V6" s="2" t="s">
        <v>28</v>
      </c>
      <c r="W6" s="2" t="s">
        <v>29</v>
      </c>
      <c r="X6" s="2" t="s">
        <v>30</v>
      </c>
      <c r="Y6" s="2" t="s">
        <v>31</v>
      </c>
      <c r="Z6" s="2" t="s">
        <v>32</v>
      </c>
      <c r="AA6" s="2" t="s">
        <v>33</v>
      </c>
      <c r="AB6" s="2" t="s">
        <v>34</v>
      </c>
      <c r="AC6" s="2" t="s">
        <v>35</v>
      </c>
      <c r="AD6" s="2" t="s">
        <v>36</v>
      </c>
      <c r="AE6" s="2" t="s">
        <v>37</v>
      </c>
      <c r="AF6" s="2" t="s">
        <v>38</v>
      </c>
      <c r="AG6" s="2" t="s">
        <v>39</v>
      </c>
      <c r="AH6" s="11" t="s">
        <v>40</v>
      </c>
      <c r="AI6" s="12" t="s">
        <v>41</v>
      </c>
      <c r="AK6" t="s">
        <v>6</v>
      </c>
      <c r="AL6" t="s">
        <v>7</v>
      </c>
    </row>
    <row r="7" spans="1:39" ht="30" customHeight="1" x14ac:dyDescent="0.35">
      <c r="B7" s="41" t="s">
        <v>75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7">
        <f>COUNTA(July!$C7:$AG7)</f>
        <v>0</v>
      </c>
      <c r="AI7" s="18">
        <f>January8[[#This Row],[Total Days]]-(COUNTIF(C7:AG7,"H"))</f>
        <v>0</v>
      </c>
      <c r="AK7" s="41" t="s">
        <v>75</v>
      </c>
    </row>
    <row r="8" spans="1:39" ht="30" customHeight="1" x14ac:dyDescent="0.35">
      <c r="B8" s="41" t="s">
        <v>77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7">
        <f>COUNTA(July!$C8:$AG8)</f>
        <v>0</v>
      </c>
      <c r="AI8" s="18">
        <f>January8[[#This Row],[Total Days]]-(COUNTIF(C8:AG8,"H"))</f>
        <v>0</v>
      </c>
      <c r="AK8" s="41" t="s">
        <v>77</v>
      </c>
      <c r="AL8" s="20" t="s">
        <v>42</v>
      </c>
      <c r="AM8" s="20"/>
    </row>
    <row r="9" spans="1:39" ht="30" customHeight="1" x14ac:dyDescent="0.35">
      <c r="B9" s="41" t="s">
        <v>78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7">
        <f>COUNTA(July!$C9:$AG9)</f>
        <v>0</v>
      </c>
      <c r="AI9" s="18">
        <f>January8[[#This Row],[Total Days]]-(COUNTIF(C9:AG9,"H"))</f>
        <v>0</v>
      </c>
      <c r="AK9" s="41" t="s">
        <v>78</v>
      </c>
      <c r="AL9" s="20" t="s">
        <v>43</v>
      </c>
      <c r="AM9" s="20"/>
    </row>
    <row r="10" spans="1:39" ht="30" customHeight="1" x14ac:dyDescent="0.35">
      <c r="B10" s="41" t="s">
        <v>76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7">
        <f>COUNTA(July!$C10:$AG10)</f>
        <v>0</v>
      </c>
      <c r="AI10" s="18">
        <f>January8[[#This Row],[Total Days]]-(COUNTIF(C10:AG10,"H"))</f>
        <v>0</v>
      </c>
      <c r="AK10" s="41" t="s">
        <v>76</v>
      </c>
      <c r="AL10" s="20" t="s">
        <v>44</v>
      </c>
      <c r="AM10" s="20"/>
    </row>
    <row r="11" spans="1:39" ht="30" customHeight="1" x14ac:dyDescent="0.35">
      <c r="B11" s="41" t="s">
        <v>79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7">
        <f>COUNTA(July!$C11:$AG11)</f>
        <v>0</v>
      </c>
      <c r="AI11" s="18">
        <f>January8[[#This Row],[Total Days]]-(COUNTIF(C11:AG11,"H"))</f>
        <v>0</v>
      </c>
      <c r="AK11" s="41" t="s">
        <v>79</v>
      </c>
      <c r="AL11" s="20" t="s">
        <v>45</v>
      </c>
      <c r="AM11" s="20"/>
    </row>
    <row r="12" spans="1:39" ht="30" customHeight="1" x14ac:dyDescent="0.35">
      <c r="B12" s="41" t="s">
        <v>80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7">
        <f>COUNTA(July!$C12:$AG12)</f>
        <v>0</v>
      </c>
      <c r="AI12" s="18">
        <f>January8[[#This Row],[Total Days]]-(COUNTIF(C12:AG12,"H"))</f>
        <v>0</v>
      </c>
      <c r="AK12" s="41" t="s">
        <v>80</v>
      </c>
      <c r="AL12" s="20" t="s">
        <v>47</v>
      </c>
      <c r="AM12" s="20"/>
    </row>
    <row r="13" spans="1:39" ht="30" customHeight="1" x14ac:dyDescent="0.35">
      <c r="B13" s="41" t="s">
        <v>81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7">
        <f>COUNTA(July!$C13:$AG13)</f>
        <v>0</v>
      </c>
      <c r="AI13" s="18">
        <f>January8[[#This Row],[Total Days]]-(COUNTIF(C13:AG13,"H"))</f>
        <v>0</v>
      </c>
      <c r="AK13" s="41" t="s">
        <v>81</v>
      </c>
      <c r="AL13" s="20"/>
      <c r="AM13" s="20"/>
    </row>
    <row r="14" spans="1:39" ht="30" customHeight="1" x14ac:dyDescent="0.35">
      <c r="B14" s="41" t="s">
        <v>88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7">
        <f>COUNTA(July!$C14:$AG14)</f>
        <v>0</v>
      </c>
      <c r="AI14" s="18">
        <f>January8[[#This Row],[Total Days]]-(COUNTIF(C14:AG14,"H"))</f>
        <v>0</v>
      </c>
      <c r="AK14" s="41" t="s">
        <v>88</v>
      </c>
      <c r="AL14" s="20" t="s">
        <v>47</v>
      </c>
      <c r="AM14" s="20"/>
    </row>
    <row r="15" spans="1:39" ht="30" customHeight="1" x14ac:dyDescent="0.35">
      <c r="B15" s="41" t="s">
        <v>89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7">
        <f>COUNTA(July!$C15:$AG15)</f>
        <v>0</v>
      </c>
      <c r="AI15" s="18">
        <f>January8[[#This Row],[Total Days]]-(COUNTIF(C15:AG15,"H"))</f>
        <v>0</v>
      </c>
      <c r="AK15" s="41" t="s">
        <v>89</v>
      </c>
      <c r="AL15" s="20" t="s">
        <v>42</v>
      </c>
      <c r="AM15" s="20"/>
    </row>
    <row r="16" spans="1:39" ht="30" customHeight="1" x14ac:dyDescent="0.35">
      <c r="B16" s="41" t="s">
        <v>90</v>
      </c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8"/>
      <c r="AG16" s="18"/>
      <c r="AH16" s="7">
        <f>COUNTA(July!$C16:$AG16)</f>
        <v>0</v>
      </c>
      <c r="AI16" s="18">
        <f>January8[[#This Row],[Total Days]]-(COUNTIF(C16:AG16,"H"))</f>
        <v>0</v>
      </c>
      <c r="AK16" s="41" t="s">
        <v>90</v>
      </c>
      <c r="AL16" s="20" t="s">
        <v>44</v>
      </c>
      <c r="AM16" s="20"/>
    </row>
    <row r="17" spans="2:39" ht="30" customHeight="1" x14ac:dyDescent="0.35">
      <c r="B17" s="41" t="s">
        <v>91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7">
        <f>COUNTA(July!$C17:$AG17)</f>
        <v>0</v>
      </c>
      <c r="AI17" s="18">
        <f>January8[[#This Row],[Total Days]]-(COUNTIF(C17:AG17,"H"))</f>
        <v>0</v>
      </c>
      <c r="AK17" s="41" t="s">
        <v>91</v>
      </c>
      <c r="AL17" s="20"/>
      <c r="AM17" s="20"/>
    </row>
    <row r="18" spans="2:39" ht="30" customHeight="1" x14ac:dyDescent="0.35">
      <c r="B18" s="41" t="s">
        <v>104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7">
        <f>COUNTA(July!$C18:$AG18)</f>
        <v>0</v>
      </c>
      <c r="AI18" s="18">
        <f>January8[[#This Row],[Total Days]]-(COUNTIF(C18:AG18,"H"))</f>
        <v>0</v>
      </c>
      <c r="AK18" s="41" t="s">
        <v>104</v>
      </c>
      <c r="AL18" s="20"/>
      <c r="AM18" s="20"/>
    </row>
    <row r="19" spans="2:39" ht="30" customHeight="1" x14ac:dyDescent="0.35">
      <c r="B19" s="41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7">
        <f>COUNTA(July!$C19:$AG19)</f>
        <v>0</v>
      </c>
      <c r="AI19" s="18">
        <f>January8[[#This Row],[Total Days]]-(COUNTIF(C19:AG19,"H"))</f>
        <v>0</v>
      </c>
      <c r="AK19" s="41" t="s">
        <v>82</v>
      </c>
      <c r="AL19" s="20"/>
      <c r="AM19" s="20"/>
    </row>
    <row r="20" spans="2:39" ht="30" customHeight="1" x14ac:dyDescent="0.35">
      <c r="B20" s="41" t="s">
        <v>83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7">
        <f>COUNTA(July!$C20:$AG20)</f>
        <v>0</v>
      </c>
      <c r="AI20" s="18">
        <f>January8[[#This Row],[Total Days]]-(COUNTIF(C20:AG20,"H"))</f>
        <v>0</v>
      </c>
      <c r="AK20" s="41" t="s">
        <v>83</v>
      </c>
      <c r="AL20" s="20"/>
      <c r="AM20" s="20"/>
    </row>
    <row r="21" spans="2:39" ht="30" customHeight="1" x14ac:dyDescent="0.35">
      <c r="B21" s="41" t="s">
        <v>84</v>
      </c>
      <c r="C21" s="18"/>
      <c r="D21" s="18"/>
      <c r="E21" s="18"/>
      <c r="F21" s="18"/>
      <c r="G21" s="17"/>
      <c r="H21" s="18"/>
      <c r="I21" s="18"/>
      <c r="J21" s="18"/>
      <c r="K21" s="18"/>
      <c r="L21" s="18"/>
      <c r="M21" s="18"/>
      <c r="N21" s="17"/>
      <c r="O21" s="18"/>
      <c r="P21" s="18"/>
      <c r="Q21" s="18"/>
      <c r="R21" s="18"/>
      <c r="S21" s="18"/>
      <c r="T21" s="18"/>
      <c r="U21" s="17"/>
      <c r="V21" s="18"/>
      <c r="W21" s="18"/>
      <c r="X21" s="18"/>
      <c r="Y21" s="18"/>
      <c r="Z21" s="18"/>
      <c r="AA21" s="18"/>
      <c r="AB21" s="17"/>
      <c r="AC21" s="18"/>
      <c r="AD21" s="18"/>
      <c r="AE21" s="18"/>
      <c r="AF21" s="18"/>
      <c r="AG21" s="18"/>
      <c r="AH21" s="7">
        <f>COUNTA(July!$C21:$AG21)</f>
        <v>0</v>
      </c>
      <c r="AI21" s="18">
        <f>January8[[#This Row],[Total Days]]-(COUNTIF(C21:AG21,"H"))</f>
        <v>0</v>
      </c>
      <c r="AK21" s="41" t="s">
        <v>84</v>
      </c>
      <c r="AL21" s="20"/>
      <c r="AM21" s="20"/>
    </row>
    <row r="22" spans="2:39" ht="30" customHeight="1" x14ac:dyDescent="0.35">
      <c r="B22" s="41" t="s">
        <v>85</v>
      </c>
      <c r="C22" s="18"/>
      <c r="D22" s="18"/>
      <c r="E22" s="18"/>
      <c r="F22" s="18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7">
        <f>COUNTA(July!$C22:$AG22)</f>
        <v>0</v>
      </c>
      <c r="AI22" s="18">
        <f>January8[[#This Row],[Total Days]]-(COUNTIF(C22:AG22,"H"))</f>
        <v>0</v>
      </c>
      <c r="AK22" s="41" t="s">
        <v>85</v>
      </c>
      <c r="AL22" s="20"/>
      <c r="AM22" s="20"/>
    </row>
    <row r="23" spans="2:39" ht="30" customHeight="1" x14ac:dyDescent="0.35">
      <c r="B23" s="41" t="s">
        <v>93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7">
        <f>COUNTA(July!$C23:$AG23)</f>
        <v>0</v>
      </c>
      <c r="AI23" s="18">
        <f>January8[[#This Row],[Total Days]]-(COUNTIF(C23:AG23,"H"))</f>
        <v>0</v>
      </c>
      <c r="AK23" s="41" t="s">
        <v>93</v>
      </c>
      <c r="AL23" s="20"/>
      <c r="AM23" s="20"/>
    </row>
    <row r="24" spans="2:39" ht="30" customHeight="1" x14ac:dyDescent="0.35">
      <c r="B24" s="41" t="s">
        <v>94</v>
      </c>
      <c r="C24" s="18"/>
      <c r="D24" s="18"/>
      <c r="E24" s="18"/>
      <c r="F24" s="18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7">
        <f>COUNTA(July!$C24:$AG24)</f>
        <v>0</v>
      </c>
      <c r="AI24" s="18">
        <f>January8[[#This Row],[Total Days]]-(COUNTIF(C24:AG24,"H"))</f>
        <v>0</v>
      </c>
      <c r="AK24" s="41" t="s">
        <v>94</v>
      </c>
      <c r="AL24" s="20"/>
      <c r="AM24" s="20"/>
    </row>
    <row r="25" spans="2:39" ht="30" customHeight="1" x14ac:dyDescent="0.35">
      <c r="B25" s="41" t="s">
        <v>97</v>
      </c>
      <c r="C25" s="18"/>
      <c r="D25" s="18"/>
      <c r="E25" s="18"/>
      <c r="F25" s="18"/>
      <c r="G25" s="17"/>
      <c r="H25" s="18"/>
      <c r="I25" s="18"/>
      <c r="J25" s="18"/>
      <c r="K25" s="18"/>
      <c r="L25" s="18"/>
      <c r="M25" s="18"/>
      <c r="N25" s="17"/>
      <c r="O25" s="18"/>
      <c r="P25" s="18"/>
      <c r="Q25" s="18"/>
      <c r="R25" s="18"/>
      <c r="S25" s="18"/>
      <c r="T25" s="18"/>
      <c r="U25" s="17"/>
      <c r="V25" s="18"/>
      <c r="W25" s="18"/>
      <c r="X25" s="18"/>
      <c r="Y25" s="18"/>
      <c r="Z25" s="18"/>
      <c r="AA25" s="18"/>
      <c r="AB25" s="17"/>
      <c r="AC25" s="18"/>
      <c r="AD25" s="18"/>
      <c r="AE25" s="18"/>
      <c r="AF25" s="18"/>
      <c r="AG25" s="18"/>
      <c r="AH25" s="7">
        <f>COUNTA(July!$C25:$AG25)</f>
        <v>0</v>
      </c>
      <c r="AI25" s="18">
        <f>January8[[#This Row],[Total Days]]-(COUNTIF(C25:AG25,"H"))</f>
        <v>0</v>
      </c>
      <c r="AK25" s="41" t="s">
        <v>97</v>
      </c>
      <c r="AL25" s="20"/>
      <c r="AM25" s="20"/>
    </row>
    <row r="26" spans="2:39" ht="30" customHeight="1" x14ac:dyDescent="0.35">
      <c r="B26" s="41" t="s">
        <v>96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7">
        <f>COUNTA(July!$C26:$AG26)</f>
        <v>0</v>
      </c>
      <c r="AI26" s="18">
        <f>January8[[#This Row],[Total Days]]-(COUNTIF(C26:AG26,"H"))</f>
        <v>0</v>
      </c>
      <c r="AK26" s="41" t="s">
        <v>96</v>
      </c>
      <c r="AL26" s="20"/>
      <c r="AM26" s="20"/>
    </row>
    <row r="27" spans="2:39" ht="30" customHeight="1" x14ac:dyDescent="0.35">
      <c r="B27" s="41" t="s">
        <v>102</v>
      </c>
      <c r="C27" s="18"/>
      <c r="D27" s="18"/>
      <c r="E27" s="18"/>
      <c r="F27" s="18"/>
      <c r="G27" s="1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7">
        <f>COUNTA(July!$C27:$AG27)</f>
        <v>0</v>
      </c>
      <c r="AI27" s="18">
        <f>January8[[#This Row],[Total Days]]-(COUNTIF(C27:AG27,"H"))</f>
        <v>0</v>
      </c>
      <c r="AK27" s="41" t="s">
        <v>102</v>
      </c>
      <c r="AL27" s="20"/>
      <c r="AM27" s="20"/>
    </row>
    <row r="28" spans="2:39" ht="30" customHeight="1" x14ac:dyDescent="0.35">
      <c r="B28" s="41" t="s">
        <v>92</v>
      </c>
      <c r="C28" s="18"/>
      <c r="D28" s="18"/>
      <c r="E28" s="18"/>
      <c r="F28" s="18"/>
      <c r="G28" s="17"/>
      <c r="H28" s="18"/>
      <c r="I28" s="18"/>
      <c r="J28" s="18"/>
      <c r="K28" s="18"/>
      <c r="L28" s="18"/>
      <c r="M28" s="18"/>
      <c r="N28" s="17"/>
      <c r="O28" s="18"/>
      <c r="P28" s="18"/>
      <c r="Q28" s="18"/>
      <c r="R28" s="18"/>
      <c r="S28" s="18"/>
      <c r="T28" s="18"/>
      <c r="U28" s="17"/>
      <c r="V28" s="18"/>
      <c r="W28" s="18"/>
      <c r="X28" s="18"/>
      <c r="Y28" s="18"/>
      <c r="Z28" s="18"/>
      <c r="AA28" s="18"/>
      <c r="AB28" s="17"/>
      <c r="AC28" s="18"/>
      <c r="AD28" s="18"/>
      <c r="AE28" s="18"/>
      <c r="AF28" s="18"/>
      <c r="AG28" s="18"/>
      <c r="AH28" s="18">
        <f>COUNTA(July!$C28:$AG28)</f>
        <v>0</v>
      </c>
      <c r="AI28" s="18">
        <f>January8[[#This Row],[Total Days]]-(COUNTIF(C28:AG28,"H"))</f>
        <v>0</v>
      </c>
      <c r="AK28" s="41" t="s">
        <v>92</v>
      </c>
      <c r="AL28" s="20"/>
      <c r="AM28" s="20"/>
    </row>
    <row r="29" spans="2:39" ht="30" customHeight="1" x14ac:dyDescent="0.35">
      <c r="B29" s="41" t="s">
        <v>87</v>
      </c>
      <c r="C29" s="18"/>
      <c r="D29" s="2"/>
      <c r="E29" s="2"/>
      <c r="F29" s="2"/>
      <c r="G29" s="2"/>
      <c r="H29" s="2"/>
      <c r="I29" s="2"/>
      <c r="J29" s="18"/>
      <c r="K29" s="2"/>
      <c r="L29" s="2"/>
      <c r="M29" s="2"/>
      <c r="N29" s="2"/>
      <c r="O29" s="2"/>
      <c r="P29" s="2"/>
      <c r="Q29" s="18"/>
      <c r="R29" s="2"/>
      <c r="S29" s="2"/>
      <c r="T29" s="2"/>
      <c r="U29" s="2"/>
      <c r="V29" s="2"/>
      <c r="W29" s="2"/>
      <c r="X29" s="18"/>
      <c r="Y29" s="2"/>
      <c r="Z29" s="2"/>
      <c r="AA29" s="2"/>
      <c r="AB29" s="2"/>
      <c r="AC29" s="2"/>
      <c r="AD29" s="2"/>
      <c r="AE29" s="18"/>
      <c r="AF29" s="18"/>
      <c r="AG29" s="18"/>
      <c r="AH29" s="18">
        <f>COUNTA(July!$C29:$AG29)</f>
        <v>0</v>
      </c>
      <c r="AI29" s="18">
        <f>January8[[#This Row],[Total Days]]-(COUNTIF(C29:AG29,"H"))</f>
        <v>0</v>
      </c>
      <c r="AK29" s="41" t="s">
        <v>87</v>
      </c>
      <c r="AL29" s="20"/>
      <c r="AM29" s="20"/>
    </row>
    <row r="30" spans="2:39" ht="30" customHeight="1" x14ac:dyDescent="0.35">
      <c r="B30" s="41" t="s">
        <v>86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31"/>
      <c r="S30" s="31"/>
      <c r="T30" s="31"/>
      <c r="U30" s="31"/>
      <c r="V30" s="31"/>
      <c r="W30" s="31"/>
      <c r="X30" s="30"/>
      <c r="Y30" s="31"/>
      <c r="Z30" s="31"/>
      <c r="AA30" s="31"/>
      <c r="AB30" s="31"/>
      <c r="AC30" s="31"/>
      <c r="AD30" s="31"/>
      <c r="AE30" s="30"/>
      <c r="AF30" s="30"/>
      <c r="AG30" s="18"/>
      <c r="AH30" s="18">
        <f>COUNTA(July!$C30:$AG30)</f>
        <v>0</v>
      </c>
      <c r="AI30" s="18">
        <f>January8[[#This Row],[Total Days]]-(COUNTIF(C30:AG30,"H"))</f>
        <v>0</v>
      </c>
      <c r="AK30" s="41" t="s">
        <v>86</v>
      </c>
      <c r="AL30" s="20"/>
      <c r="AM30" s="20"/>
    </row>
    <row r="31" spans="2:39" ht="30" customHeight="1" x14ac:dyDescent="0.35">
      <c r="B31" s="41" t="s">
        <v>103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1"/>
      <c r="T31" s="31"/>
      <c r="U31" s="31"/>
      <c r="V31" s="31"/>
      <c r="W31" s="31"/>
      <c r="X31" s="31"/>
      <c r="Y31" s="30"/>
      <c r="Z31" s="31"/>
      <c r="AA31" s="31"/>
      <c r="AB31" s="31"/>
      <c r="AC31" s="31"/>
      <c r="AD31" s="31"/>
      <c r="AE31" s="31"/>
      <c r="AF31" s="30"/>
      <c r="AG31" s="18"/>
      <c r="AH31" s="18">
        <f>COUNTA(July!$C31:$AG31)</f>
        <v>0</v>
      </c>
      <c r="AI31" s="18">
        <f>January8[[#This Row],[Total Days]]-(COUNTIF(C31:AG31,"H"))</f>
        <v>0</v>
      </c>
      <c r="AK31" s="41" t="s">
        <v>103</v>
      </c>
      <c r="AL31" s="20"/>
      <c r="AM31" s="20"/>
    </row>
    <row r="32" spans="2:39" ht="30" customHeight="1" x14ac:dyDescent="0.35">
      <c r="B32" s="41" t="s">
        <v>96</v>
      </c>
      <c r="C32" s="18"/>
      <c r="D32" s="18"/>
      <c r="E32" s="18"/>
      <c r="F32" s="18"/>
      <c r="G32" s="17"/>
      <c r="H32" s="17"/>
      <c r="I32" s="17"/>
      <c r="J32" s="17"/>
      <c r="K32" s="17"/>
      <c r="L32" s="18"/>
      <c r="M32" s="18"/>
      <c r="N32" s="18"/>
      <c r="O32" s="18"/>
      <c r="P32" s="18"/>
      <c r="Q32" s="18"/>
      <c r="R32" s="18"/>
      <c r="S32" s="30"/>
      <c r="T32" s="31"/>
      <c r="U32" s="31"/>
      <c r="V32" s="31"/>
      <c r="W32" s="31"/>
      <c r="X32" s="31"/>
      <c r="Y32" s="31"/>
      <c r="Z32" s="30"/>
      <c r="AA32" s="31"/>
      <c r="AB32" s="31"/>
      <c r="AC32" s="31"/>
      <c r="AD32" s="31"/>
      <c r="AE32" s="31"/>
      <c r="AF32" s="31"/>
      <c r="AG32" s="18"/>
      <c r="AH32" s="18">
        <f>COUNTA(July!$C32:$AG32)</f>
        <v>0</v>
      </c>
      <c r="AI32" s="18">
        <f>January8[[#This Row],[Total Days]]-(COUNTIF(C32:AG32,"H"))</f>
        <v>0</v>
      </c>
      <c r="AK32" s="41" t="s">
        <v>96</v>
      </c>
      <c r="AL32" s="20"/>
      <c r="AM32" s="20"/>
    </row>
    <row r="33" spans="2:39" ht="30" customHeight="1" x14ac:dyDescent="0.35">
      <c r="B33" s="41" t="s">
        <v>100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18"/>
      <c r="AH33" s="18">
        <f>COUNTA(July!$C33:$AG33)</f>
        <v>0</v>
      </c>
      <c r="AI33" s="18">
        <f>January8[[#This Row],[Total Days]]-(COUNTIF(C33:AG33,"H"))</f>
        <v>0</v>
      </c>
      <c r="AK33" s="41" t="s">
        <v>100</v>
      </c>
      <c r="AL33" s="20"/>
      <c r="AM33" s="20"/>
    </row>
    <row r="34" spans="2:39" ht="30" customHeight="1" x14ac:dyDescent="0.35">
      <c r="B34" s="41" t="s">
        <v>101</v>
      </c>
      <c r="C34" s="18"/>
      <c r="D34" s="18"/>
      <c r="E34" s="18"/>
      <c r="F34" s="18"/>
      <c r="G34" s="17"/>
      <c r="H34" s="18"/>
      <c r="I34" s="18"/>
      <c r="J34" s="18"/>
      <c r="K34" s="18"/>
      <c r="L34" s="18"/>
      <c r="M34" s="18"/>
      <c r="N34" s="17"/>
      <c r="O34" s="18"/>
      <c r="P34" s="18"/>
      <c r="Q34" s="18"/>
      <c r="R34" s="18"/>
      <c r="S34" s="30"/>
      <c r="T34" s="30"/>
      <c r="U34" s="32"/>
      <c r="V34" s="30"/>
      <c r="W34" s="30"/>
      <c r="X34" s="30"/>
      <c r="Y34" s="30"/>
      <c r="Z34" s="30"/>
      <c r="AA34" s="30"/>
      <c r="AB34" s="32"/>
      <c r="AC34" s="30"/>
      <c r="AD34" s="30"/>
      <c r="AE34" s="30"/>
      <c r="AF34" s="30"/>
      <c r="AG34" s="18"/>
      <c r="AH34" s="18">
        <f>COUNTA(July!$C34:$AG34)</f>
        <v>0</v>
      </c>
      <c r="AI34" s="18">
        <f>January8[[#This Row],[Total Days]]-(COUNTIF(C34:AG34,"H"))</f>
        <v>0</v>
      </c>
      <c r="AK34" s="41" t="s">
        <v>101</v>
      </c>
      <c r="AL34" s="20"/>
      <c r="AM34" s="20"/>
    </row>
    <row r="35" spans="2:39" ht="30" customHeight="1" x14ac:dyDescent="0.35">
      <c r="B35" s="41" t="s">
        <v>95</v>
      </c>
      <c r="C35" s="18"/>
      <c r="D35" s="18"/>
      <c r="E35" s="18"/>
      <c r="F35" s="18"/>
      <c r="G35" s="17"/>
      <c r="H35" s="18"/>
      <c r="I35" s="18"/>
      <c r="J35" s="18"/>
      <c r="K35" s="18"/>
      <c r="L35" s="18"/>
      <c r="M35" s="18"/>
      <c r="N35" s="17"/>
      <c r="O35" s="18"/>
      <c r="P35" s="18"/>
      <c r="Q35" s="18"/>
      <c r="R35" s="18"/>
      <c r="S35" s="30"/>
      <c r="T35" s="30"/>
      <c r="U35" s="32"/>
      <c r="V35" s="30"/>
      <c r="W35" s="30"/>
      <c r="X35" s="30"/>
      <c r="Y35" s="30"/>
      <c r="Z35" s="30"/>
      <c r="AA35" s="30"/>
      <c r="AB35" s="32"/>
      <c r="AC35" s="30"/>
      <c r="AD35" s="30"/>
      <c r="AE35" s="30"/>
      <c r="AF35" s="30"/>
      <c r="AG35" s="18"/>
      <c r="AH35" s="18">
        <f>COUNTA(July!$C35:$AG35)</f>
        <v>0</v>
      </c>
      <c r="AI35" s="18">
        <f>January8[[#This Row],[Total Days]]-(COUNTIF(C35:AG35,"H"))</f>
        <v>0</v>
      </c>
      <c r="AK35" s="41" t="s">
        <v>95</v>
      </c>
      <c r="AL35" s="20"/>
      <c r="AM35" s="20"/>
    </row>
    <row r="36" spans="2:39" ht="30" customHeight="1" x14ac:dyDescent="0.35">
      <c r="B36" s="41" t="s">
        <v>98</v>
      </c>
      <c r="C36" s="18"/>
      <c r="D36" s="18"/>
      <c r="E36" s="18"/>
      <c r="F36" s="18"/>
      <c r="G36" s="1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18"/>
      <c r="AH36" s="18">
        <f>COUNTA(July!$C36:$AG36)</f>
        <v>0</v>
      </c>
      <c r="AI36" s="18">
        <f>January8[[#This Row],[Total Days]]-(COUNTIF(C36:AG36,"H"))</f>
        <v>0</v>
      </c>
      <c r="AK36" s="41" t="s">
        <v>98</v>
      </c>
      <c r="AL36" s="20"/>
      <c r="AM36" s="20"/>
    </row>
    <row r="37" spans="2:39" ht="30" customHeight="1" thickBot="1" x14ac:dyDescent="0.4">
      <c r="B37" s="41" t="s">
        <v>99</v>
      </c>
      <c r="C37" s="18"/>
      <c r="D37" s="18"/>
      <c r="E37" s="18"/>
      <c r="F37" s="18"/>
      <c r="G37" s="17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>
        <f>COUNTA(July!$C37:$AG37)</f>
        <v>0</v>
      </c>
      <c r="AI37" s="18">
        <f>January8[[#This Row],[Total Days]]-(COUNTIF(C37:AG37,"H"))</f>
        <v>0</v>
      </c>
      <c r="AK37" s="41" t="s">
        <v>99</v>
      </c>
      <c r="AL37" s="20"/>
      <c r="AM37" s="20"/>
    </row>
    <row r="38" spans="2:39" ht="30" customHeight="1" thickBot="1" x14ac:dyDescent="0.4">
      <c r="B38" s="1"/>
      <c r="C38" s="18"/>
      <c r="D38" s="18"/>
      <c r="E38" s="18"/>
      <c r="F38" s="18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>
        <f>COUNTA(July!$C38:$AG38)</f>
        <v>0</v>
      </c>
      <c r="AI38" s="18">
        <f>January8[[#This Row],[Total Days]]-(COUNTIF(C38:AG38,"H"))</f>
        <v>0</v>
      </c>
      <c r="AK38" s="25"/>
      <c r="AL38" s="20"/>
      <c r="AM38" s="20"/>
    </row>
    <row r="39" spans="2:39" ht="30" customHeight="1" thickBot="1" x14ac:dyDescent="0.4">
      <c r="B39" s="1"/>
      <c r="C39" s="18"/>
      <c r="D39" s="18"/>
      <c r="E39" s="18"/>
      <c r="F39" s="18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>
        <f>COUNTA(July!$C39:$AG39)</f>
        <v>0</v>
      </c>
      <c r="AI39" s="18">
        <f>January8[[#This Row],[Total Days]]-(COUNTIF(C39:AG39,"H"))</f>
        <v>0</v>
      </c>
      <c r="AK39" s="25"/>
    </row>
    <row r="40" spans="2:39" ht="30" customHeight="1" thickBot="1" x14ac:dyDescent="0.4">
      <c r="B40" s="1"/>
      <c r="C40" s="18"/>
      <c r="D40" s="18"/>
      <c r="E40" s="18"/>
      <c r="F40" s="18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>
        <f>COUNTA(July!$C40:$AG40)</f>
        <v>0</v>
      </c>
      <c r="AI40" s="18">
        <f>January8[[#This Row],[Total Days]]-(COUNTIF(C40:AG40,"H"))</f>
        <v>0</v>
      </c>
      <c r="AK40" s="26"/>
    </row>
    <row r="41" spans="2:39" ht="30" customHeight="1" thickBot="1" x14ac:dyDescent="0.4">
      <c r="B41" s="1"/>
      <c r="C41" s="18"/>
      <c r="D41" s="18"/>
      <c r="E41" s="18"/>
      <c r="F41" s="18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>
        <f>COUNTA(July!$C41:$AG41)</f>
        <v>0</v>
      </c>
      <c r="AI41" s="18">
        <f>January8[[#This Row],[Total Days]]-(COUNTIF(C41:AG41,"H"))</f>
        <v>0</v>
      </c>
      <c r="AK41" s="27"/>
    </row>
    <row r="42" spans="2:39" ht="30" customHeight="1" thickBot="1" x14ac:dyDescent="0.4">
      <c r="B42" s="1"/>
      <c r="C42" s="18"/>
      <c r="D42" s="18"/>
      <c r="E42" s="18"/>
      <c r="F42" s="18"/>
      <c r="G42" s="1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>
        <f>COUNTA(July!$C42:$AG42)</f>
        <v>0</v>
      </c>
      <c r="AI42" s="18">
        <f>January8[[#This Row],[Total Days]]-(COUNTIF(C42:AG42,"H"))</f>
        <v>0</v>
      </c>
      <c r="AK42" s="27"/>
    </row>
    <row r="43" spans="2:39" ht="30" customHeight="1" thickBot="1" x14ac:dyDescent="0.4">
      <c r="B43" s="1"/>
      <c r="C43" s="18"/>
      <c r="D43" s="18"/>
      <c r="E43" s="18"/>
      <c r="F43" s="18"/>
      <c r="G43" s="1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>
        <f>COUNTA(July!$C43:$AG43)</f>
        <v>0</v>
      </c>
      <c r="AI43" s="18">
        <f>January8[[#This Row],[Total Days]]-(COUNTIF(C43:AG43,"H"))</f>
        <v>0</v>
      </c>
      <c r="AK43" s="27"/>
    </row>
    <row r="44" spans="2:39" ht="30" customHeight="1" thickBot="1" x14ac:dyDescent="0.4">
      <c r="B44" s="1"/>
      <c r="C44" s="18"/>
      <c r="D44" s="18"/>
      <c r="E44" s="18"/>
      <c r="F44" s="18"/>
      <c r="G44" s="1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>
        <f>COUNTA(July!$C44:$AG44)</f>
        <v>0</v>
      </c>
      <c r="AI44" s="18">
        <f>January8[[#This Row],[Total Days]]-(COUNTIF(C44:AG44,"H"))</f>
        <v>0</v>
      </c>
      <c r="AK44" s="27"/>
    </row>
    <row r="45" spans="2:39" ht="30" customHeight="1" thickBot="1" x14ac:dyDescent="0.4">
      <c r="B45" s="15"/>
      <c r="C45" s="1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9">
        <f>SUBTOTAL(109,January9[Total Days])</f>
        <v>0</v>
      </c>
      <c r="AI45" s="2"/>
      <c r="AK45" s="27"/>
    </row>
    <row r="46" spans="2:39" ht="30" customHeight="1" thickBot="1" x14ac:dyDescent="0.4">
      <c r="C46" s="2" t="s">
        <v>48</v>
      </c>
      <c r="D46" s="2" t="s">
        <v>49</v>
      </c>
      <c r="E46" s="2" t="s">
        <v>50</v>
      </c>
      <c r="F46" s="2" t="s">
        <v>51</v>
      </c>
      <c r="G46" s="2" t="s">
        <v>52</v>
      </c>
      <c r="H46" s="2" t="s">
        <v>53</v>
      </c>
      <c r="I46" s="2" t="s">
        <v>54</v>
      </c>
      <c r="J46" s="2" t="s">
        <v>48</v>
      </c>
      <c r="K46" s="2" t="s">
        <v>49</v>
      </c>
      <c r="L46" s="2" t="s">
        <v>50</v>
      </c>
      <c r="M46" s="2" t="s">
        <v>51</v>
      </c>
      <c r="N46" s="2" t="s">
        <v>52</v>
      </c>
      <c r="O46" s="2" t="s">
        <v>53</v>
      </c>
      <c r="P46" s="2" t="s">
        <v>54</v>
      </c>
      <c r="Q46" s="2" t="s">
        <v>48</v>
      </c>
      <c r="R46" s="2" t="s">
        <v>49</v>
      </c>
      <c r="S46" s="2" t="s">
        <v>50</v>
      </c>
      <c r="T46" s="2" t="s">
        <v>51</v>
      </c>
      <c r="U46" s="2" t="s">
        <v>52</v>
      </c>
      <c r="V46" s="2" t="s">
        <v>53</v>
      </c>
      <c r="W46" s="2" t="s">
        <v>54</v>
      </c>
      <c r="X46" s="2" t="s">
        <v>48</v>
      </c>
      <c r="Y46" s="2" t="s">
        <v>49</v>
      </c>
      <c r="Z46" s="2" t="s">
        <v>50</v>
      </c>
      <c r="AA46" s="2" t="s">
        <v>51</v>
      </c>
      <c r="AB46" s="2" t="s">
        <v>52</v>
      </c>
      <c r="AC46" s="2" t="s">
        <v>53</v>
      </c>
      <c r="AD46" s="2" t="s">
        <v>54</v>
      </c>
      <c r="AE46" s="2" t="s">
        <v>48</v>
      </c>
      <c r="AF46" s="2" t="s">
        <v>49</v>
      </c>
      <c r="AG46" s="2" t="s">
        <v>50</v>
      </c>
      <c r="AK46" s="27"/>
    </row>
    <row r="47" spans="2:39" ht="30" customHeight="1" thickBot="1" x14ac:dyDescent="0.4">
      <c r="C47" s="2" t="s">
        <v>9</v>
      </c>
      <c r="D47" s="2" t="s">
        <v>10</v>
      </c>
      <c r="E47" s="2" t="s">
        <v>11</v>
      </c>
      <c r="F47" s="2" t="s">
        <v>12</v>
      </c>
      <c r="G47" s="2" t="s">
        <v>13</v>
      </c>
      <c r="H47" s="2" t="s">
        <v>14</v>
      </c>
      <c r="I47" s="2" t="s">
        <v>15</v>
      </c>
      <c r="J47" s="2" t="s">
        <v>16</v>
      </c>
      <c r="K47" s="2" t="s">
        <v>17</v>
      </c>
      <c r="L47" s="2" t="s">
        <v>18</v>
      </c>
      <c r="M47" s="2" t="s">
        <v>19</v>
      </c>
      <c r="N47" s="2" t="s">
        <v>20</v>
      </c>
      <c r="O47" s="2" t="s">
        <v>21</v>
      </c>
      <c r="P47" s="2" t="s">
        <v>22</v>
      </c>
      <c r="Q47" s="2" t="s">
        <v>23</v>
      </c>
      <c r="R47" s="2" t="s">
        <v>24</v>
      </c>
      <c r="S47" s="2" t="s">
        <v>25</v>
      </c>
      <c r="T47" s="2" t="s">
        <v>26</v>
      </c>
      <c r="U47" s="2" t="s">
        <v>27</v>
      </c>
      <c r="V47" s="2" t="s">
        <v>28</v>
      </c>
      <c r="W47" s="2" t="s">
        <v>29</v>
      </c>
      <c r="X47" s="2" t="s">
        <v>30</v>
      </c>
      <c r="Y47" s="2" t="s">
        <v>31</v>
      </c>
      <c r="Z47" s="2" t="s">
        <v>32</v>
      </c>
      <c r="AA47" s="2" t="s">
        <v>33</v>
      </c>
      <c r="AB47" s="2" t="s">
        <v>34</v>
      </c>
      <c r="AC47" s="2" t="s">
        <v>35</v>
      </c>
      <c r="AD47" s="2" t="s">
        <v>36</v>
      </c>
      <c r="AE47" s="2" t="s">
        <v>37</v>
      </c>
      <c r="AF47" s="2" t="s">
        <v>38</v>
      </c>
      <c r="AG47" s="2" t="s">
        <v>39</v>
      </c>
      <c r="AK47" s="27"/>
    </row>
    <row r="48" spans="2:39" ht="30" customHeight="1" thickBot="1" x14ac:dyDescent="0.4">
      <c r="AK48" s="27"/>
    </row>
  </sheetData>
  <mergeCells count="1">
    <mergeCell ref="C4:AG4"/>
  </mergeCells>
  <phoneticPr fontId="9" type="noConversion"/>
  <conditionalFormatting sqref="C7:AG37">
    <cfRule type="endsWith" dxfId="53" priority="1" stopIfTrue="1" operator="endsWith" text="AB">
      <formula>RIGHT(C7,LEN("AB"))="AB"</formula>
    </cfRule>
    <cfRule type="beginsWith" dxfId="52" priority="2" stopIfTrue="1" operator="beginsWith" text="SL">
      <formula>LEFT(C7,LEN("SL"))="SL"</formula>
    </cfRule>
    <cfRule type="beginsWith" dxfId="51" priority="3" stopIfTrue="1" operator="beginsWith" text="AL">
      <formula>LEFT(C7,LEN("AL"))="AL"</formula>
    </cfRule>
    <cfRule type="endsWith" dxfId="50" priority="4" stopIfTrue="1" operator="endsWith" text="OF">
      <formula>RIGHT(C7,LEN("OF"))="OF"</formula>
    </cfRule>
    <cfRule type="endsWith" dxfId="49" priority="5" stopIfTrue="1" operator="endsWith" text="FL">
      <formula>RIGHT(C7,LEN("FL"))="FL"</formula>
    </cfRule>
    <cfRule type="endsWith" dxfId="48" priority="6" stopIfTrue="1" operator="endsWith" text="TBH">
      <formula>RIGHT(C7,LEN("TBH"))="TBH"</formula>
    </cfRule>
    <cfRule type="beginsWith" dxfId="47" priority="7" stopIfTrue="1" operator="beginsWith" text="DR">
      <formula>LEFT(C7,LEN("DR"))="DR"</formula>
    </cfRule>
    <cfRule type="beginsWith" dxfId="46" priority="8" stopIfTrue="1" operator="beginsWith" text="SS">
      <formula>LEFT(C7,LEN("SS"))="SS"</formula>
    </cfRule>
    <cfRule type="beginsWith" dxfId="45" priority="9" stopIfTrue="1" operator="beginsWith" text="DO">
      <formula>LEFT(C7,LEN("DO"))="DO"</formula>
    </cfRule>
  </conditionalFormatting>
  <dataValidations count="3">
    <dataValidation allowBlank="1" showErrorMessage="1" sqref="AH4 AK41:AK48 AD2:AE2 AH2:AI2 C46:AG47 B1:AG1 Z2:AA2 B2:W2 B3:AG6 C7:AG17 AL8:AM38" xr:uid="{DA1CF576-C6D6-49AD-A582-18112C29BBBD}"/>
    <dataValidation allowBlank="1" showInputMessage="1" showErrorMessage="1" prompt="Enter year in the cell below" sqref="AH3" xr:uid="{F0D88937-091B-4BAD-8FF3-05A0261892FC}"/>
    <dataValidation allowBlank="1" showInputMessage="1" showErrorMessage="1" prompt="Automatically calculates total number of days an employee was absent this month" sqref="AH6" xr:uid="{8651328B-FAB8-4AEA-8E53-22A74502A135}"/>
  </dataValidations>
  <printOptions horizontalCentered="1"/>
  <pageMargins left="0.25" right="0.25" top="0.75" bottom="0.75" header="0.3" footer="0.3"/>
  <pageSetup paperSize="9" scale="75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1ACA38-1D07-47A6-915C-B5E2E1B2E1DD}">
          <x14:formula1>
            <xm:f>'Employee Names'!$B$4:$B$37</xm:f>
          </x14:formula1>
          <xm:sqref>AK7:AK37 B7:B44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499984740745262"/>
    <pageSetUpPr fitToPage="1"/>
  </sheetPr>
  <dimension ref="B1:AM46"/>
  <sheetViews>
    <sheetView showGridLines="0" zoomScale="85" zoomScaleNormal="80" workbookViewId="0">
      <pane xSplit="2" topLeftCell="C1" activePane="topRight" state="frozen"/>
      <selection activeCell="A2" sqref="A2:AJ2"/>
      <selection pane="topRight" activeCell="A11" sqref="A11:XFD11"/>
    </sheetView>
  </sheetViews>
  <sheetFormatPr defaultColWidth="8.81640625" defaultRowHeight="30" customHeight="1" x14ac:dyDescent="0.35"/>
  <cols>
    <col min="1" max="1" width="1.54296875" customWidth="1"/>
    <col min="2" max="2" width="25.6328125" customWidth="1"/>
    <col min="3" max="11" width="6.36328125" bestFit="1" customWidth="1"/>
    <col min="12" max="33" width="7.36328125" bestFit="1" customWidth="1"/>
    <col min="34" max="34" width="14.1796875" bestFit="1" customWidth="1"/>
    <col min="35" max="35" width="9.81640625" bestFit="1" customWidth="1"/>
    <col min="37" max="37" width="21.81640625" customWidth="1"/>
    <col min="38" max="38" width="15.36328125" customWidth="1"/>
  </cols>
  <sheetData>
    <row r="1" spans="2:39" ht="50" customHeight="1" x14ac:dyDescent="0.35">
      <c r="B1" s="10" t="s">
        <v>0</v>
      </c>
    </row>
    <row r="2" spans="2:39" ht="28" customHeight="1" x14ac:dyDescent="0.35">
      <c r="B2" s="13" t="s">
        <v>1</v>
      </c>
      <c r="C2" s="3" t="s">
        <v>116</v>
      </c>
      <c r="D2" s="36" t="s">
        <v>117</v>
      </c>
      <c r="E2" s="36"/>
      <c r="F2" s="36"/>
      <c r="G2" s="29" t="s">
        <v>74</v>
      </c>
      <c r="H2" s="37" t="s">
        <v>107</v>
      </c>
      <c r="I2" s="37"/>
      <c r="J2" s="37"/>
      <c r="K2" s="4" t="s">
        <v>114</v>
      </c>
      <c r="L2" s="37" t="s">
        <v>108</v>
      </c>
      <c r="M2" s="37"/>
      <c r="N2" s="5" t="s">
        <v>61</v>
      </c>
      <c r="O2" s="36" t="s">
        <v>106</v>
      </c>
      <c r="P2" s="36"/>
      <c r="Q2" s="36"/>
      <c r="R2" s="6" t="s">
        <v>2</v>
      </c>
      <c r="S2" s="37" t="s">
        <v>109</v>
      </c>
      <c r="T2" s="37"/>
      <c r="U2" s="37"/>
      <c r="V2" s="33" t="s">
        <v>115</v>
      </c>
      <c r="W2" s="38" t="s">
        <v>110</v>
      </c>
      <c r="X2" s="38"/>
      <c r="Y2" s="38"/>
      <c r="Z2" s="34" t="s">
        <v>118</v>
      </c>
      <c r="AA2" s="38" t="s">
        <v>119</v>
      </c>
      <c r="AB2" s="38"/>
      <c r="AC2" s="38"/>
      <c r="AD2" s="42" t="s">
        <v>120</v>
      </c>
      <c r="AE2" s="38" t="s">
        <v>121</v>
      </c>
      <c r="AF2" s="38"/>
      <c r="AG2" s="38"/>
      <c r="AH2" s="43" t="s">
        <v>122</v>
      </c>
      <c r="AI2" s="38" t="s">
        <v>123</v>
      </c>
      <c r="AJ2" s="38"/>
      <c r="AK2" s="38"/>
    </row>
    <row r="3" spans="2:39" ht="15" customHeight="1" x14ac:dyDescent="0.35">
      <c r="AH3" s="14" t="s">
        <v>3</v>
      </c>
    </row>
    <row r="4" spans="2:39" ht="30" customHeight="1" x14ac:dyDescent="0.35">
      <c r="B4" s="8" t="s">
        <v>64</v>
      </c>
      <c r="C4" s="66" t="s">
        <v>5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8">
        <v>2025</v>
      </c>
    </row>
    <row r="5" spans="2:39" ht="15" customHeight="1" x14ac:dyDescent="0.35">
      <c r="B5" s="8"/>
      <c r="C5" s="2" t="s">
        <v>48</v>
      </c>
      <c r="D5" s="2" t="s">
        <v>49</v>
      </c>
      <c r="E5" s="2" t="s">
        <v>50</v>
      </c>
      <c r="F5" s="2" t="s">
        <v>51</v>
      </c>
      <c r="G5" s="2" t="s">
        <v>52</v>
      </c>
      <c r="H5" s="2" t="s">
        <v>53</v>
      </c>
      <c r="I5" s="2" t="s">
        <v>54</v>
      </c>
      <c r="J5" s="2" t="s">
        <v>48</v>
      </c>
      <c r="K5" s="2" t="s">
        <v>49</v>
      </c>
      <c r="L5" s="2" t="s">
        <v>50</v>
      </c>
      <c r="M5" s="2" t="s">
        <v>51</v>
      </c>
      <c r="N5" s="2" t="s">
        <v>52</v>
      </c>
      <c r="O5" s="2" t="s">
        <v>53</v>
      </c>
      <c r="P5" s="2" t="s">
        <v>54</v>
      </c>
      <c r="Q5" s="2" t="s">
        <v>48</v>
      </c>
      <c r="R5" s="2" t="s">
        <v>49</v>
      </c>
      <c r="S5" s="2" t="s">
        <v>50</v>
      </c>
      <c r="T5" s="2" t="s">
        <v>51</v>
      </c>
      <c r="U5" s="2" t="s">
        <v>52</v>
      </c>
      <c r="V5" s="2" t="s">
        <v>53</v>
      </c>
      <c r="W5" s="2" t="s">
        <v>54</v>
      </c>
      <c r="X5" s="2" t="s">
        <v>48</v>
      </c>
      <c r="Y5" s="2" t="s">
        <v>49</v>
      </c>
      <c r="Z5" s="2" t="s">
        <v>50</v>
      </c>
      <c r="AA5" s="2" t="s">
        <v>51</v>
      </c>
      <c r="AB5" s="2" t="s">
        <v>52</v>
      </c>
      <c r="AC5" s="2" t="s">
        <v>53</v>
      </c>
      <c r="AD5" s="2" t="s">
        <v>54</v>
      </c>
      <c r="AE5" s="2" t="s">
        <v>48</v>
      </c>
      <c r="AF5" s="2" t="s">
        <v>49</v>
      </c>
      <c r="AG5" s="2"/>
      <c r="AH5" s="8"/>
    </row>
    <row r="6" spans="2:39" ht="15" customHeight="1" x14ac:dyDescent="0.35">
      <c r="B6" s="28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  <c r="H6" s="2" t="s">
        <v>14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  <c r="O6" s="2" t="s">
        <v>21</v>
      </c>
      <c r="P6" s="2" t="s">
        <v>22</v>
      </c>
      <c r="Q6" s="2" t="s">
        <v>23</v>
      </c>
      <c r="R6" s="2" t="s">
        <v>24</v>
      </c>
      <c r="S6" s="2" t="s">
        <v>25</v>
      </c>
      <c r="T6" s="2" t="s">
        <v>26</v>
      </c>
      <c r="U6" s="2" t="s">
        <v>27</v>
      </c>
      <c r="V6" s="2" t="s">
        <v>28</v>
      </c>
      <c r="W6" s="2" t="s">
        <v>29</v>
      </c>
      <c r="X6" s="2" t="s">
        <v>30</v>
      </c>
      <c r="Y6" s="2" t="s">
        <v>31</v>
      </c>
      <c r="Z6" s="2" t="s">
        <v>32</v>
      </c>
      <c r="AA6" s="2" t="s">
        <v>33</v>
      </c>
      <c r="AB6" s="2" t="s">
        <v>34</v>
      </c>
      <c r="AC6" s="2" t="s">
        <v>35</v>
      </c>
      <c r="AD6" s="2" t="s">
        <v>36</v>
      </c>
      <c r="AE6" s="2" t="s">
        <v>37</v>
      </c>
      <c r="AF6" s="2" t="s">
        <v>38</v>
      </c>
      <c r="AG6" s="2" t="s">
        <v>56</v>
      </c>
      <c r="AH6" s="11" t="s">
        <v>40</v>
      </c>
      <c r="AI6" s="12" t="s">
        <v>41</v>
      </c>
      <c r="AK6" t="s">
        <v>6</v>
      </c>
      <c r="AL6" t="s">
        <v>7</v>
      </c>
    </row>
    <row r="7" spans="2:39" ht="30" customHeight="1" x14ac:dyDescent="0.35">
      <c r="B7" s="41" t="s">
        <v>75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7">
        <f>COUNTA(September!$C7:$AG7)</f>
        <v>0</v>
      </c>
      <c r="AI7" s="18">
        <f>January10[[#This Row],[Total Days]]-(COUNTIF(C7:AG7,"H"))</f>
        <v>0</v>
      </c>
      <c r="AK7" s="41" t="s">
        <v>75</v>
      </c>
    </row>
    <row r="8" spans="2:39" ht="30" customHeight="1" x14ac:dyDescent="0.35">
      <c r="B8" s="41" t="s">
        <v>77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7">
        <f>COUNTA(September!$C8:$AG8)</f>
        <v>0</v>
      </c>
      <c r="AI8" s="18">
        <f>January10[[#This Row],[Total Days]]-(COUNTIF(C8:AG8,"H"))</f>
        <v>0</v>
      </c>
      <c r="AK8" s="41" t="s">
        <v>77</v>
      </c>
      <c r="AL8" s="20" t="s">
        <v>42</v>
      </c>
      <c r="AM8" s="20"/>
    </row>
    <row r="9" spans="2:39" ht="30" customHeight="1" x14ac:dyDescent="0.35">
      <c r="B9" s="41" t="s">
        <v>78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7">
        <f>COUNTA(September!$C9:$AG9)</f>
        <v>0</v>
      </c>
      <c r="AI9" s="18">
        <f>January10[[#This Row],[Total Days]]-(COUNTIF(C9:AG9,"H"))</f>
        <v>0</v>
      </c>
      <c r="AK9" s="41" t="s">
        <v>78</v>
      </c>
      <c r="AL9" s="20" t="s">
        <v>43</v>
      </c>
      <c r="AM9" s="20"/>
    </row>
    <row r="10" spans="2:39" ht="30" customHeight="1" x14ac:dyDescent="0.35">
      <c r="B10" s="41" t="s">
        <v>76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7">
        <f>COUNTA(September!$C10:$AG10)</f>
        <v>0</v>
      </c>
      <c r="AI10" s="18">
        <f>January10[[#This Row],[Total Days]]-(COUNTIF(C10:AG10,"H"))</f>
        <v>0</v>
      </c>
      <c r="AK10" s="41" t="s">
        <v>76</v>
      </c>
      <c r="AL10" s="20" t="s">
        <v>44</v>
      </c>
      <c r="AM10" s="20"/>
    </row>
    <row r="11" spans="2:39" ht="30" customHeight="1" x14ac:dyDescent="0.35">
      <c r="B11" s="41" t="s">
        <v>79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7">
        <f>COUNTA(September!$C11:$AG11)</f>
        <v>0</v>
      </c>
      <c r="AI11" s="18">
        <f>January10[[#This Row],[Total Days]]-(COUNTIF(C11:AG11,"H"))</f>
        <v>0</v>
      </c>
      <c r="AK11" s="41" t="s">
        <v>79</v>
      </c>
      <c r="AL11" s="20" t="s">
        <v>45</v>
      </c>
      <c r="AM11" s="20"/>
    </row>
    <row r="12" spans="2:39" ht="30" customHeight="1" x14ac:dyDescent="0.35">
      <c r="B12" s="41" t="s">
        <v>80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7">
        <f>COUNTA(September!$C12:$AG12)</f>
        <v>0</v>
      </c>
      <c r="AI12" s="18">
        <f>January10[[#This Row],[Total Days]]-(COUNTIF(C12:AG12,"H"))</f>
        <v>0</v>
      </c>
      <c r="AK12" s="41" t="s">
        <v>80</v>
      </c>
      <c r="AL12" s="20"/>
      <c r="AM12" s="20"/>
    </row>
    <row r="13" spans="2:39" ht="30" customHeight="1" x14ac:dyDescent="0.35">
      <c r="B13" s="41" t="s">
        <v>81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7">
        <f>COUNTA(September!$C13:$AG13)</f>
        <v>0</v>
      </c>
      <c r="AI13" s="18">
        <f>January10[[#This Row],[Total Days]]-(COUNTIF(C13:AG13,"H"))</f>
        <v>0</v>
      </c>
      <c r="AK13" s="41" t="s">
        <v>81</v>
      </c>
      <c r="AL13" s="20" t="s">
        <v>47</v>
      </c>
      <c r="AM13" s="20"/>
    </row>
    <row r="14" spans="2:39" ht="30" customHeight="1" x14ac:dyDescent="0.35">
      <c r="B14" s="41" t="s">
        <v>88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7">
        <f>COUNTA(September!$C14:$AG14)</f>
        <v>0</v>
      </c>
      <c r="AI14" s="18">
        <f>January10[[#This Row],[Total Days]]-(COUNTIF(C14:AG14,"H"))</f>
        <v>0</v>
      </c>
      <c r="AK14" s="41" t="s">
        <v>88</v>
      </c>
      <c r="AL14" s="20" t="s">
        <v>42</v>
      </c>
      <c r="AM14" s="20"/>
    </row>
    <row r="15" spans="2:39" ht="30" customHeight="1" x14ac:dyDescent="0.35">
      <c r="B15" s="41" t="s">
        <v>89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7">
        <f>COUNTA(September!$C15:$AG15)</f>
        <v>0</v>
      </c>
      <c r="AI15" s="18">
        <f>January10[[#This Row],[Total Days]]-(COUNTIF(C15:AG15,"H"))</f>
        <v>0</v>
      </c>
      <c r="AK15" s="41" t="s">
        <v>89</v>
      </c>
      <c r="AL15" s="20" t="s">
        <v>44</v>
      </c>
      <c r="AM15" s="20"/>
    </row>
    <row r="16" spans="2:39" ht="30" customHeight="1" x14ac:dyDescent="0.35">
      <c r="B16" s="41" t="s">
        <v>90</v>
      </c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8"/>
      <c r="AG16" s="18"/>
      <c r="AH16" s="7">
        <f>COUNTA(September!$C16:$AG16)</f>
        <v>0</v>
      </c>
      <c r="AI16" s="18">
        <f>January10[[#This Row],[Total Days]]-(COUNTIF(C16:AG16,"H"))</f>
        <v>0</v>
      </c>
      <c r="AK16" s="41" t="s">
        <v>90</v>
      </c>
      <c r="AL16" s="20"/>
      <c r="AM16" s="20"/>
    </row>
    <row r="17" spans="2:39" ht="30" customHeight="1" x14ac:dyDescent="0.35">
      <c r="B17" s="41" t="s">
        <v>91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7">
        <f>COUNTA(September!$C17:$AG17)</f>
        <v>0</v>
      </c>
      <c r="AI17" s="18">
        <f>January10[[#This Row],[Total Days]]-(COUNTIF(C17:AG17,"H"))</f>
        <v>0</v>
      </c>
      <c r="AK17" s="41" t="s">
        <v>91</v>
      </c>
      <c r="AL17" s="20"/>
      <c r="AM17" s="20"/>
    </row>
    <row r="18" spans="2:39" ht="30" customHeight="1" x14ac:dyDescent="0.35">
      <c r="B18" s="41" t="s">
        <v>104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7">
        <f>COUNTA(September!$C18:$AG18)</f>
        <v>0</v>
      </c>
      <c r="AI18" s="18">
        <f>January10[[#This Row],[Total Days]]-(COUNTIF(C18:AG18,"H"))</f>
        <v>0</v>
      </c>
      <c r="AK18" s="41" t="s">
        <v>104</v>
      </c>
      <c r="AL18" s="20"/>
      <c r="AM18" s="20"/>
    </row>
    <row r="19" spans="2:39" ht="30" customHeight="1" x14ac:dyDescent="0.35">
      <c r="B19" s="41" t="s">
        <v>82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7">
        <f>COUNTA(September!$C19:$AG19)</f>
        <v>0</v>
      </c>
      <c r="AI19" s="18">
        <f>January10[[#This Row],[Total Days]]-(COUNTIF(C19:AG19,"H"))</f>
        <v>0</v>
      </c>
      <c r="AK19" s="41" t="s">
        <v>82</v>
      </c>
      <c r="AL19" s="20"/>
      <c r="AM19" s="20"/>
    </row>
    <row r="20" spans="2:39" ht="30" customHeight="1" x14ac:dyDescent="0.35">
      <c r="B20" s="41" t="s">
        <v>83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7">
        <f>COUNTA(September!$C20:$AG20)</f>
        <v>0</v>
      </c>
      <c r="AI20" s="18">
        <f>January10[[#This Row],[Total Days]]-(COUNTIF(C20:AG20,"H"))</f>
        <v>0</v>
      </c>
      <c r="AK20" s="41" t="s">
        <v>83</v>
      </c>
      <c r="AL20" s="20"/>
      <c r="AM20" s="20"/>
    </row>
    <row r="21" spans="2:39" ht="30" customHeight="1" x14ac:dyDescent="0.35">
      <c r="B21" s="41" t="s">
        <v>84</v>
      </c>
      <c r="C21" s="18"/>
      <c r="D21" s="18"/>
      <c r="E21" s="18"/>
      <c r="F21" s="18"/>
      <c r="G21" s="17"/>
      <c r="H21" s="18"/>
      <c r="I21" s="18"/>
      <c r="J21" s="18"/>
      <c r="K21" s="18"/>
      <c r="L21" s="18"/>
      <c r="M21" s="18"/>
      <c r="N21" s="17"/>
      <c r="O21" s="18"/>
      <c r="P21" s="18"/>
      <c r="Q21" s="18"/>
      <c r="R21" s="18"/>
      <c r="S21" s="18"/>
      <c r="T21" s="18"/>
      <c r="U21" s="17"/>
      <c r="V21" s="18"/>
      <c r="W21" s="18"/>
      <c r="X21" s="18"/>
      <c r="Y21" s="18"/>
      <c r="Z21" s="18"/>
      <c r="AA21" s="18"/>
      <c r="AB21" s="17"/>
      <c r="AC21" s="18"/>
      <c r="AD21" s="18"/>
      <c r="AE21" s="18"/>
      <c r="AF21" s="18"/>
      <c r="AG21" s="18"/>
      <c r="AH21" s="7">
        <f>COUNTA(September!$C21:$AG21)</f>
        <v>0</v>
      </c>
      <c r="AI21" s="18">
        <f>January10[[#This Row],[Total Days]]-(COUNTIF(C21:AG21,"H"))</f>
        <v>0</v>
      </c>
      <c r="AK21" s="41" t="s">
        <v>84</v>
      </c>
      <c r="AL21" s="20"/>
      <c r="AM21" s="20"/>
    </row>
    <row r="22" spans="2:39" ht="30" customHeight="1" x14ac:dyDescent="0.35">
      <c r="B22" s="41" t="s">
        <v>85</v>
      </c>
      <c r="C22" s="18"/>
      <c r="D22" s="18"/>
      <c r="E22" s="18"/>
      <c r="F22" s="18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7">
        <f>COUNTA(September!$C22:$AG22)</f>
        <v>0</v>
      </c>
      <c r="AI22" s="18">
        <f>January10[[#This Row],[Total Days]]-(COUNTIF(C22:AG22,"H"))</f>
        <v>0</v>
      </c>
      <c r="AK22" s="41" t="s">
        <v>85</v>
      </c>
      <c r="AL22" s="20"/>
      <c r="AM22" s="20"/>
    </row>
    <row r="23" spans="2:39" ht="30" customHeight="1" x14ac:dyDescent="0.35">
      <c r="B23" s="41" t="s">
        <v>93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7">
        <f>COUNTA(September!$C23:$AG23)</f>
        <v>0</v>
      </c>
      <c r="AI23" s="18">
        <f>January10[[#This Row],[Total Days]]-(COUNTIF(C23:AG23,"H"))</f>
        <v>0</v>
      </c>
      <c r="AK23" s="41" t="s">
        <v>93</v>
      </c>
      <c r="AL23" s="20"/>
      <c r="AM23" s="20"/>
    </row>
    <row r="24" spans="2:39" ht="30" customHeight="1" x14ac:dyDescent="0.35">
      <c r="B24" s="41" t="s">
        <v>94</v>
      </c>
      <c r="C24" s="18"/>
      <c r="D24" s="18"/>
      <c r="E24" s="18"/>
      <c r="F24" s="18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7">
        <f>COUNTA(September!$C24:$AG24)</f>
        <v>0</v>
      </c>
      <c r="AI24" s="18">
        <f>January10[[#This Row],[Total Days]]-(COUNTIF(C24:AG24,"H"))</f>
        <v>0</v>
      </c>
      <c r="AK24" s="41" t="s">
        <v>94</v>
      </c>
      <c r="AL24" s="20"/>
      <c r="AM24" s="20"/>
    </row>
    <row r="25" spans="2:39" ht="30" customHeight="1" x14ac:dyDescent="0.35">
      <c r="B25" s="41" t="s">
        <v>97</v>
      </c>
      <c r="C25" s="18"/>
      <c r="D25" s="18"/>
      <c r="E25" s="18"/>
      <c r="F25" s="18"/>
      <c r="G25" s="17"/>
      <c r="H25" s="18"/>
      <c r="I25" s="18"/>
      <c r="J25" s="18"/>
      <c r="K25" s="18"/>
      <c r="L25" s="18"/>
      <c r="M25" s="18"/>
      <c r="N25" s="17"/>
      <c r="O25" s="18"/>
      <c r="P25" s="18"/>
      <c r="Q25" s="18"/>
      <c r="R25" s="18"/>
      <c r="S25" s="18"/>
      <c r="T25" s="18"/>
      <c r="U25" s="17"/>
      <c r="V25" s="18"/>
      <c r="W25" s="18"/>
      <c r="X25" s="18"/>
      <c r="Y25" s="18"/>
      <c r="Z25" s="18"/>
      <c r="AA25" s="18"/>
      <c r="AB25" s="17"/>
      <c r="AC25" s="18"/>
      <c r="AD25" s="18"/>
      <c r="AE25" s="18"/>
      <c r="AF25" s="18"/>
      <c r="AG25" s="18"/>
      <c r="AH25" s="18">
        <f>COUNTA(September!$C25:$AG25)</f>
        <v>0</v>
      </c>
      <c r="AI25" s="18">
        <f>January10[[#This Row],[Total Days]]-(COUNTIF(C25:AG25,"H"))</f>
        <v>0</v>
      </c>
      <c r="AK25" s="41" t="s">
        <v>97</v>
      </c>
      <c r="AL25" s="20"/>
      <c r="AM25" s="20"/>
    </row>
    <row r="26" spans="2:39" ht="30" customHeight="1" x14ac:dyDescent="0.35">
      <c r="B26" s="41" t="s">
        <v>96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8">
        <f>COUNTA(September!$C26:$AG26)</f>
        <v>0</v>
      </c>
      <c r="AI26" s="18">
        <f>January10[[#This Row],[Total Days]]-(COUNTIF(C26:AG26,"H"))</f>
        <v>0</v>
      </c>
      <c r="AK26" s="41" t="s">
        <v>96</v>
      </c>
      <c r="AL26" s="20"/>
      <c r="AM26" s="20"/>
    </row>
    <row r="27" spans="2:39" ht="30" customHeight="1" x14ac:dyDescent="0.35">
      <c r="B27" s="41" t="s">
        <v>102</v>
      </c>
      <c r="C27" s="18"/>
      <c r="D27" s="18"/>
      <c r="E27" s="18"/>
      <c r="F27" s="18"/>
      <c r="G27" s="1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>
        <f>COUNTA(September!$C27:$AG27)</f>
        <v>0</v>
      </c>
      <c r="AI27" s="18">
        <f>January10[[#This Row],[Total Days]]-(COUNTIF(C27:AG27,"H"))</f>
        <v>0</v>
      </c>
      <c r="AK27" s="41" t="s">
        <v>102</v>
      </c>
      <c r="AL27" s="20"/>
      <c r="AM27" s="20"/>
    </row>
    <row r="28" spans="2:39" ht="30" customHeight="1" x14ac:dyDescent="0.35">
      <c r="B28" s="41" t="s">
        <v>92</v>
      </c>
      <c r="C28" s="18"/>
      <c r="D28" s="18"/>
      <c r="E28" s="18"/>
      <c r="F28" s="18"/>
      <c r="G28" s="17"/>
      <c r="H28" s="18"/>
      <c r="I28" s="18"/>
      <c r="J28" s="18"/>
      <c r="K28" s="18"/>
      <c r="L28" s="18"/>
      <c r="M28" s="18"/>
      <c r="N28" s="17"/>
      <c r="O28" s="18"/>
      <c r="P28" s="18"/>
      <c r="Q28" s="18"/>
      <c r="R28" s="18"/>
      <c r="S28" s="18"/>
      <c r="T28" s="18"/>
      <c r="U28" s="17"/>
      <c r="V28" s="18"/>
      <c r="W28" s="18"/>
      <c r="X28" s="18"/>
      <c r="Y28" s="18"/>
      <c r="Z28" s="18"/>
      <c r="AA28" s="18"/>
      <c r="AB28" s="17"/>
      <c r="AC28" s="18"/>
      <c r="AD28" s="18"/>
      <c r="AE28" s="18"/>
      <c r="AF28" s="18"/>
      <c r="AG28" s="18"/>
      <c r="AH28" s="18">
        <f>COUNTA(September!$C28:$AG28)</f>
        <v>0</v>
      </c>
      <c r="AI28" s="18">
        <f>January10[[#This Row],[Total Days]]-(COUNTIF(C28:AG28,"H"))</f>
        <v>0</v>
      </c>
      <c r="AK28" s="41" t="s">
        <v>92</v>
      </c>
      <c r="AL28" s="20"/>
      <c r="AM28" s="20"/>
    </row>
    <row r="29" spans="2:39" ht="30" customHeight="1" x14ac:dyDescent="0.35">
      <c r="B29" s="41" t="s">
        <v>87</v>
      </c>
      <c r="C29" s="18"/>
      <c r="D29" s="2"/>
      <c r="E29" s="2"/>
      <c r="F29" s="2"/>
      <c r="G29" s="2"/>
      <c r="H29" s="2"/>
      <c r="I29" s="2"/>
      <c r="J29" s="18"/>
      <c r="K29" s="2"/>
      <c r="L29" s="2"/>
      <c r="M29" s="2"/>
      <c r="N29" s="2"/>
      <c r="O29" s="2"/>
      <c r="P29" s="2"/>
      <c r="Q29" s="18"/>
      <c r="R29" s="2"/>
      <c r="S29" s="2"/>
      <c r="T29" s="2"/>
      <c r="U29" s="2"/>
      <c r="V29" s="2"/>
      <c r="W29" s="2"/>
      <c r="X29" s="18"/>
      <c r="Y29" s="2"/>
      <c r="Z29" s="2"/>
      <c r="AA29" s="2"/>
      <c r="AB29" s="2"/>
      <c r="AC29" s="2"/>
      <c r="AD29" s="2"/>
      <c r="AE29" s="18"/>
      <c r="AF29" s="18"/>
      <c r="AG29" s="18"/>
      <c r="AH29" s="18">
        <f>COUNTA(September!$C29:$AG29)</f>
        <v>0</v>
      </c>
      <c r="AI29" s="18">
        <f>January10[[#This Row],[Total Days]]-(COUNTIF(C29:AG29,"H"))</f>
        <v>0</v>
      </c>
      <c r="AK29" s="41" t="s">
        <v>87</v>
      </c>
      <c r="AL29" s="20"/>
      <c r="AM29" s="20"/>
    </row>
    <row r="30" spans="2:39" ht="30" customHeight="1" x14ac:dyDescent="0.35">
      <c r="B30" s="41" t="s">
        <v>86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31"/>
      <c r="S30" s="31"/>
      <c r="T30" s="31"/>
      <c r="U30" s="31"/>
      <c r="V30" s="31"/>
      <c r="W30" s="31"/>
      <c r="X30" s="30"/>
      <c r="Y30" s="31"/>
      <c r="Z30" s="31"/>
      <c r="AA30" s="31"/>
      <c r="AB30" s="31"/>
      <c r="AC30" s="31"/>
      <c r="AD30" s="31"/>
      <c r="AE30" s="30"/>
      <c r="AF30" s="30"/>
      <c r="AG30" s="18"/>
      <c r="AH30" s="18">
        <f>COUNTA(September!$C30:$AG30)</f>
        <v>0</v>
      </c>
      <c r="AI30" s="18">
        <f>January10[[#This Row],[Total Days]]-(COUNTIF(C30:AG30,"H"))</f>
        <v>0</v>
      </c>
      <c r="AK30" s="41" t="s">
        <v>86</v>
      </c>
      <c r="AL30" s="20"/>
      <c r="AM30" s="20"/>
    </row>
    <row r="31" spans="2:39" ht="30" customHeight="1" x14ac:dyDescent="0.35">
      <c r="B31" s="41" t="s">
        <v>103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1"/>
      <c r="T31" s="31"/>
      <c r="U31" s="31"/>
      <c r="V31" s="31"/>
      <c r="W31" s="31"/>
      <c r="X31" s="31"/>
      <c r="Y31" s="30"/>
      <c r="Z31" s="31"/>
      <c r="AA31" s="31"/>
      <c r="AB31" s="31"/>
      <c r="AC31" s="31"/>
      <c r="AD31" s="31"/>
      <c r="AE31" s="31"/>
      <c r="AF31" s="30"/>
      <c r="AG31" s="18"/>
      <c r="AH31" s="18">
        <f>COUNTA(September!$C31:$AG31)</f>
        <v>0</v>
      </c>
      <c r="AI31" s="18">
        <f>January10[[#This Row],[Total Days]]-(COUNTIF(C31:AG31,"H"))</f>
        <v>0</v>
      </c>
      <c r="AK31" s="41" t="s">
        <v>103</v>
      </c>
      <c r="AL31" s="20"/>
      <c r="AM31" s="20"/>
    </row>
    <row r="32" spans="2:39" ht="30" customHeight="1" x14ac:dyDescent="0.35">
      <c r="B32" s="41" t="s">
        <v>96</v>
      </c>
      <c r="C32" s="18"/>
      <c r="D32" s="18"/>
      <c r="E32" s="18"/>
      <c r="F32" s="18"/>
      <c r="G32" s="17"/>
      <c r="H32" s="17"/>
      <c r="I32" s="17"/>
      <c r="J32" s="17"/>
      <c r="K32" s="17"/>
      <c r="L32" s="18"/>
      <c r="M32" s="18"/>
      <c r="N32" s="18"/>
      <c r="O32" s="18"/>
      <c r="P32" s="18"/>
      <c r="Q32" s="18"/>
      <c r="R32" s="18"/>
      <c r="S32" s="30"/>
      <c r="T32" s="31"/>
      <c r="U32" s="31"/>
      <c r="V32" s="31"/>
      <c r="W32" s="31"/>
      <c r="X32" s="31"/>
      <c r="Y32" s="31"/>
      <c r="Z32" s="30"/>
      <c r="AA32" s="31"/>
      <c r="AB32" s="31"/>
      <c r="AC32" s="31"/>
      <c r="AD32" s="31"/>
      <c r="AE32" s="31"/>
      <c r="AF32" s="31"/>
      <c r="AG32" s="18"/>
      <c r="AH32" s="18">
        <f>COUNTA(September!$C32:$AG32)</f>
        <v>0</v>
      </c>
      <c r="AI32" s="18">
        <f>January10[[#This Row],[Total Days]]-(COUNTIF(C32:AG32,"H"))</f>
        <v>0</v>
      </c>
      <c r="AK32" s="41" t="s">
        <v>96</v>
      </c>
      <c r="AL32" s="20"/>
      <c r="AM32" s="20"/>
    </row>
    <row r="33" spans="2:39" ht="30" customHeight="1" x14ac:dyDescent="0.35">
      <c r="B33" s="41" t="s">
        <v>100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18"/>
      <c r="AH33" s="18">
        <f>COUNTA(September!$C33:$AG33)</f>
        <v>0</v>
      </c>
      <c r="AI33" s="18">
        <f>January10[[#This Row],[Total Days]]-(COUNTIF(C33:AG33,"H"))</f>
        <v>0</v>
      </c>
      <c r="AK33" s="41" t="s">
        <v>100</v>
      </c>
      <c r="AL33" s="20"/>
      <c r="AM33" s="20"/>
    </row>
    <row r="34" spans="2:39" ht="30" customHeight="1" x14ac:dyDescent="0.35">
      <c r="B34" s="41" t="s">
        <v>101</v>
      </c>
      <c r="C34" s="18"/>
      <c r="D34" s="18"/>
      <c r="E34" s="18"/>
      <c r="F34" s="18"/>
      <c r="G34" s="17"/>
      <c r="H34" s="18"/>
      <c r="I34" s="18"/>
      <c r="J34" s="18"/>
      <c r="K34" s="18"/>
      <c r="L34" s="18"/>
      <c r="M34" s="18"/>
      <c r="N34" s="17"/>
      <c r="O34" s="18"/>
      <c r="P34" s="18"/>
      <c r="Q34" s="18"/>
      <c r="R34" s="18"/>
      <c r="S34" s="30"/>
      <c r="T34" s="30"/>
      <c r="U34" s="32"/>
      <c r="V34" s="30"/>
      <c r="W34" s="30"/>
      <c r="X34" s="30"/>
      <c r="Y34" s="30"/>
      <c r="Z34" s="30"/>
      <c r="AA34" s="30"/>
      <c r="AB34" s="32"/>
      <c r="AC34" s="30"/>
      <c r="AD34" s="30"/>
      <c r="AE34" s="30"/>
      <c r="AF34" s="30"/>
      <c r="AG34" s="18"/>
      <c r="AH34" s="18">
        <f>COUNTA(September!$C34:$AG34)</f>
        <v>0</v>
      </c>
      <c r="AI34" s="18">
        <f>January10[[#This Row],[Total Days]]-(COUNTIF(C34:AG34,"H"))</f>
        <v>0</v>
      </c>
      <c r="AK34" s="41" t="s">
        <v>101</v>
      </c>
      <c r="AL34" s="20"/>
      <c r="AM34" s="20"/>
    </row>
    <row r="35" spans="2:39" ht="30" customHeight="1" x14ac:dyDescent="0.35">
      <c r="B35" s="41" t="s">
        <v>95</v>
      </c>
      <c r="C35" s="18"/>
      <c r="D35" s="18"/>
      <c r="E35" s="18"/>
      <c r="F35" s="18"/>
      <c r="G35" s="17"/>
      <c r="H35" s="18"/>
      <c r="I35" s="18"/>
      <c r="J35" s="18"/>
      <c r="K35" s="18"/>
      <c r="L35" s="18"/>
      <c r="M35" s="18"/>
      <c r="N35" s="17"/>
      <c r="O35" s="18"/>
      <c r="P35" s="18"/>
      <c r="Q35" s="18"/>
      <c r="R35" s="18"/>
      <c r="S35" s="30"/>
      <c r="T35" s="30"/>
      <c r="U35" s="32"/>
      <c r="V35" s="30"/>
      <c r="W35" s="30"/>
      <c r="X35" s="30"/>
      <c r="Y35" s="30"/>
      <c r="Z35" s="30"/>
      <c r="AA35" s="30"/>
      <c r="AB35" s="32"/>
      <c r="AC35" s="30"/>
      <c r="AD35" s="30"/>
      <c r="AE35" s="30"/>
      <c r="AF35" s="30"/>
      <c r="AG35" s="18"/>
      <c r="AH35" s="18">
        <f>COUNTA(September!$C35:$AG35)</f>
        <v>0</v>
      </c>
      <c r="AI35" s="18">
        <f>January10[[#This Row],[Total Days]]-(COUNTIF(C35:AG35,"H"))</f>
        <v>0</v>
      </c>
      <c r="AK35" s="41" t="s">
        <v>95</v>
      </c>
      <c r="AL35" s="20"/>
      <c r="AM35" s="20"/>
    </row>
    <row r="36" spans="2:39" ht="30" customHeight="1" x14ac:dyDescent="0.35">
      <c r="B36" s="41" t="s">
        <v>98</v>
      </c>
      <c r="C36" s="18"/>
      <c r="D36" s="18"/>
      <c r="E36" s="18"/>
      <c r="F36" s="18"/>
      <c r="G36" s="1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18"/>
      <c r="AH36" s="18">
        <f>COUNTA(September!$C36:$AG36)</f>
        <v>0</v>
      </c>
      <c r="AI36" s="18">
        <f>January10[[#This Row],[Total Days]]-(COUNTIF(C36:AG36,"H"))</f>
        <v>0</v>
      </c>
      <c r="AK36" s="41" t="s">
        <v>98</v>
      </c>
      <c r="AL36" s="20"/>
      <c r="AM36" s="20"/>
    </row>
    <row r="37" spans="2:39" ht="30" customHeight="1" thickBot="1" x14ac:dyDescent="0.4">
      <c r="B37" s="41" t="s">
        <v>99</v>
      </c>
      <c r="C37" s="18"/>
      <c r="D37" s="18"/>
      <c r="E37" s="18"/>
      <c r="F37" s="18"/>
      <c r="G37" s="17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>
        <f>COUNTA(September!$C37:$AG37)</f>
        <v>0</v>
      </c>
      <c r="AI37" s="18">
        <f>January10[[#This Row],[Total Days]]-(COUNTIF(C37:AG37,"H"))</f>
        <v>0</v>
      </c>
      <c r="AK37" s="41" t="s">
        <v>99</v>
      </c>
    </row>
    <row r="38" spans="2:39" ht="30" customHeight="1" thickBot="1" x14ac:dyDescent="0.4">
      <c r="B38" s="1"/>
      <c r="C38" s="18"/>
      <c r="D38" s="18"/>
      <c r="E38" s="18"/>
      <c r="F38" s="18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>
        <f>COUNTA(September!$C38:$AG38)</f>
        <v>0</v>
      </c>
      <c r="AI38" s="18">
        <f>January10[[#This Row],[Total Days]]-(COUNTIF(C38:AG38,"H"))</f>
        <v>0</v>
      </c>
      <c r="AK38" s="26"/>
    </row>
    <row r="39" spans="2:39" ht="30" customHeight="1" thickBot="1" x14ac:dyDescent="0.4">
      <c r="B39" s="1"/>
      <c r="C39" s="18"/>
      <c r="D39" s="18"/>
      <c r="E39" s="18"/>
      <c r="F39" s="18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>
        <f>COUNTA(September!$C39:$AG39)</f>
        <v>0</v>
      </c>
      <c r="AI39" s="18">
        <f>January10[[#This Row],[Total Days]]-(COUNTIF(C39:AG39,"H"))</f>
        <v>0</v>
      </c>
      <c r="AK39" s="27"/>
    </row>
    <row r="40" spans="2:39" ht="30" customHeight="1" thickBot="1" x14ac:dyDescent="0.4">
      <c r="B40" s="1"/>
      <c r="C40" s="18"/>
      <c r="D40" s="18"/>
      <c r="E40" s="18"/>
      <c r="F40" s="18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>
        <f>COUNTA(September!$C40:$AG40)</f>
        <v>0</v>
      </c>
      <c r="AI40" s="18">
        <f>January10[[#This Row],[Total Days]]-(COUNTIF(C40:AG40,"H"))</f>
        <v>0</v>
      </c>
      <c r="AK40" s="27"/>
    </row>
    <row r="41" spans="2:39" ht="30" customHeight="1" thickBot="1" x14ac:dyDescent="0.4">
      <c r="B41" s="1"/>
      <c r="C41" s="18"/>
      <c r="D41" s="18"/>
      <c r="E41" s="18"/>
      <c r="F41" s="18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>
        <f>COUNTA(September!$C41:$AG41)</f>
        <v>0</v>
      </c>
      <c r="AI41" s="18">
        <f>January10[[#This Row],[Total Days]]-(COUNTIF(C41:AG41,"H"))</f>
        <v>0</v>
      </c>
      <c r="AK41" s="27"/>
    </row>
    <row r="42" spans="2:39" ht="30" customHeight="1" thickBot="1" x14ac:dyDescent="0.4">
      <c r="B42" s="1"/>
      <c r="C42" s="18"/>
      <c r="D42" s="18"/>
      <c r="E42" s="18"/>
      <c r="F42" s="18"/>
      <c r="G42" s="1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>
        <f>COUNTA(September!$C42:$AG42)</f>
        <v>0</v>
      </c>
      <c r="AI42" s="18">
        <f>January10[[#This Row],[Total Days]]-(COUNTIF(C42:AG42,"H"))</f>
        <v>0</v>
      </c>
      <c r="AK42" s="27"/>
    </row>
    <row r="43" spans="2:39" ht="30" customHeight="1" thickBot="1" x14ac:dyDescent="0.4">
      <c r="B43" s="15"/>
      <c r="C43" s="1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19">
        <f>SUBTOTAL(109,January10[Total Days])</f>
        <v>0</v>
      </c>
      <c r="AI43" s="2"/>
      <c r="AK43" s="27"/>
    </row>
    <row r="44" spans="2:39" ht="30" customHeight="1" thickBot="1" x14ac:dyDescent="0.4">
      <c r="C44" s="2" t="s">
        <v>48</v>
      </c>
      <c r="D44" s="2" t="s">
        <v>49</v>
      </c>
      <c r="E44" s="2" t="s">
        <v>50</v>
      </c>
      <c r="F44" s="2" t="s">
        <v>51</v>
      </c>
      <c r="G44" s="2" t="s">
        <v>52</v>
      </c>
      <c r="H44" s="2" t="s">
        <v>53</v>
      </c>
      <c r="I44" s="2" t="s">
        <v>54</v>
      </c>
      <c r="J44" s="2" t="s">
        <v>48</v>
      </c>
      <c r="K44" s="2" t="s">
        <v>49</v>
      </c>
      <c r="L44" s="2" t="s">
        <v>50</v>
      </c>
      <c r="M44" s="2" t="s">
        <v>51</v>
      </c>
      <c r="N44" s="2" t="s">
        <v>52</v>
      </c>
      <c r="O44" s="2" t="s">
        <v>53</v>
      </c>
      <c r="P44" s="2" t="s">
        <v>54</v>
      </c>
      <c r="Q44" s="2" t="s">
        <v>48</v>
      </c>
      <c r="R44" s="2" t="s">
        <v>49</v>
      </c>
      <c r="S44" s="2" t="s">
        <v>50</v>
      </c>
      <c r="T44" s="2" t="s">
        <v>51</v>
      </c>
      <c r="U44" s="2" t="s">
        <v>52</v>
      </c>
      <c r="V44" s="2" t="s">
        <v>53</v>
      </c>
      <c r="W44" s="2" t="s">
        <v>54</v>
      </c>
      <c r="X44" s="2" t="s">
        <v>48</v>
      </c>
      <c r="Y44" s="2" t="s">
        <v>49</v>
      </c>
      <c r="Z44" s="2" t="s">
        <v>50</v>
      </c>
      <c r="AA44" s="2" t="s">
        <v>51</v>
      </c>
      <c r="AB44" s="2" t="s">
        <v>52</v>
      </c>
      <c r="AC44" s="2" t="s">
        <v>53</v>
      </c>
      <c r="AD44" s="2" t="s">
        <v>54</v>
      </c>
      <c r="AE44" s="2" t="s">
        <v>48</v>
      </c>
      <c r="AF44" s="2" t="s">
        <v>49</v>
      </c>
      <c r="AG44" s="2" t="s">
        <v>50</v>
      </c>
      <c r="AK44" s="27"/>
    </row>
    <row r="45" spans="2:39" ht="30" customHeight="1" thickBot="1" x14ac:dyDescent="0.4">
      <c r="C45" s="2" t="s">
        <v>9</v>
      </c>
      <c r="D45" s="2" t="s">
        <v>10</v>
      </c>
      <c r="E45" s="2" t="s">
        <v>11</v>
      </c>
      <c r="F45" s="2" t="s">
        <v>12</v>
      </c>
      <c r="G45" s="2" t="s">
        <v>13</v>
      </c>
      <c r="H45" s="2" t="s">
        <v>14</v>
      </c>
      <c r="I45" s="2" t="s">
        <v>15</v>
      </c>
      <c r="J45" s="2" t="s">
        <v>16</v>
      </c>
      <c r="K45" s="2" t="s">
        <v>17</v>
      </c>
      <c r="L45" s="2" t="s">
        <v>18</v>
      </c>
      <c r="M45" s="2" t="s">
        <v>19</v>
      </c>
      <c r="N45" s="2" t="s">
        <v>20</v>
      </c>
      <c r="O45" s="2" t="s">
        <v>21</v>
      </c>
      <c r="P45" s="2" t="s">
        <v>22</v>
      </c>
      <c r="Q45" s="2" t="s">
        <v>23</v>
      </c>
      <c r="R45" s="2" t="s">
        <v>24</v>
      </c>
      <c r="S45" s="2" t="s">
        <v>25</v>
      </c>
      <c r="T45" s="2" t="s">
        <v>26</v>
      </c>
      <c r="U45" s="2" t="s">
        <v>27</v>
      </c>
      <c r="V45" s="2" t="s">
        <v>28</v>
      </c>
      <c r="W45" s="2" t="s">
        <v>29</v>
      </c>
      <c r="X45" s="2" t="s">
        <v>30</v>
      </c>
      <c r="Y45" s="2" t="s">
        <v>31</v>
      </c>
      <c r="Z45" s="2" t="s">
        <v>32</v>
      </c>
      <c r="AA45" s="2" t="s">
        <v>33</v>
      </c>
      <c r="AB45" s="2" t="s">
        <v>34</v>
      </c>
      <c r="AC45" s="2" t="s">
        <v>35</v>
      </c>
      <c r="AD45" s="2" t="s">
        <v>36</v>
      </c>
      <c r="AE45" s="2" t="s">
        <v>37</v>
      </c>
      <c r="AF45" s="2" t="s">
        <v>38</v>
      </c>
      <c r="AG45" s="2" t="s">
        <v>39</v>
      </c>
      <c r="AK45" s="27"/>
    </row>
    <row r="46" spans="2:39" ht="30" customHeight="1" thickBot="1" x14ac:dyDescent="0.4">
      <c r="AK46" s="27"/>
    </row>
  </sheetData>
  <mergeCells count="1">
    <mergeCell ref="C4:AG4"/>
  </mergeCells>
  <phoneticPr fontId="9" type="noConversion"/>
  <conditionalFormatting sqref="C7:AG37">
    <cfRule type="endsWith" dxfId="44" priority="1" stopIfTrue="1" operator="endsWith" text="AB">
      <formula>RIGHT(C7,LEN("AB"))="AB"</formula>
    </cfRule>
    <cfRule type="beginsWith" dxfId="43" priority="2" stopIfTrue="1" operator="beginsWith" text="SL">
      <formula>LEFT(C7,LEN("SL"))="SL"</formula>
    </cfRule>
    <cfRule type="beginsWith" dxfId="42" priority="3" stopIfTrue="1" operator="beginsWith" text="AL">
      <formula>LEFT(C7,LEN("AL"))="AL"</formula>
    </cfRule>
    <cfRule type="endsWith" dxfId="41" priority="4" stopIfTrue="1" operator="endsWith" text="OF">
      <formula>RIGHT(C7,LEN("OF"))="OF"</formula>
    </cfRule>
    <cfRule type="endsWith" dxfId="40" priority="5" stopIfTrue="1" operator="endsWith" text="FL">
      <formula>RIGHT(C7,LEN("FL"))="FL"</formula>
    </cfRule>
    <cfRule type="endsWith" dxfId="39" priority="6" stopIfTrue="1" operator="endsWith" text="TBH">
      <formula>RIGHT(C7,LEN("TBH"))="TBH"</formula>
    </cfRule>
    <cfRule type="beginsWith" dxfId="38" priority="7" stopIfTrue="1" operator="beginsWith" text="DR">
      <formula>LEFT(C7,LEN("DR"))="DR"</formula>
    </cfRule>
    <cfRule type="beginsWith" dxfId="37" priority="8" stopIfTrue="1" operator="beginsWith" text="SS">
      <formula>LEFT(C7,LEN("SS"))="SS"</formula>
    </cfRule>
    <cfRule type="beginsWith" dxfId="36" priority="9" stopIfTrue="1" operator="beginsWith" text="DO">
      <formula>LEFT(C7,LEN("DO"))="DO"</formula>
    </cfRule>
  </conditionalFormatting>
  <dataValidations count="3">
    <dataValidation allowBlank="1" showErrorMessage="1" sqref="AH4 AK39:AK46 C44:AG45 B1:AG1 Z2:AA2 B2:W2 AH2:AI2 AD2:AE2 B3:AG6 C7:AG17 AL8:AM36" xr:uid="{1BC28872-DFE8-43FF-929C-4ED3100AEF1C}"/>
    <dataValidation allowBlank="1" showInputMessage="1" showErrorMessage="1" prompt="Enter year in the cell below" sqref="AH3" xr:uid="{5E02A8AF-C638-4884-B3C0-140F20DEF0AC}"/>
    <dataValidation allowBlank="1" showInputMessage="1" showErrorMessage="1" prompt="Automatically calculates total number of days an employee was absent this month" sqref="AH6" xr:uid="{1ED774F9-0D42-48C9-A688-8C91B667F7E6}"/>
  </dataValidations>
  <printOptions horizontalCentered="1"/>
  <pageMargins left="0.25" right="0.25" top="0.75" bottom="0.75" header="0.3" footer="0.3"/>
  <pageSetup paperSize="9" scale="75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F4DC6F-2268-4141-819B-81165E70E663}">
          <x14:formula1>
            <xm:f>'Employee Names'!$B$4:$B$37</xm:f>
          </x14:formula1>
          <xm:sqref>AK7:AK37 B7:B42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58CC390E8482439963306AE79DF8DB" ma:contentTypeVersion="18" ma:contentTypeDescription="Create a new document." ma:contentTypeScope="" ma:versionID="e42003dfa17f612e30adc907861f069b">
  <xsd:schema xmlns:xsd="http://www.w3.org/2001/XMLSchema" xmlns:xs="http://www.w3.org/2001/XMLSchema" xmlns:p="http://schemas.microsoft.com/office/2006/metadata/properties" xmlns:ns2="ed94ad91-4cf3-4289-94af-cd328152e15e" xmlns:ns3="a6a75b0b-77ae-4647-8836-0778eae88840" targetNamespace="http://schemas.microsoft.com/office/2006/metadata/properties" ma:root="true" ma:fieldsID="0414fe21aee1b199309133cf5f196f1c" ns2:_="" ns3:_="">
    <xsd:import namespace="ed94ad91-4cf3-4289-94af-cd328152e15e"/>
    <xsd:import namespace="a6a75b0b-77ae-4647-8836-0778eae8884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4ad91-4cf3-4289-94af-cd328152e1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9570a68-6b5c-4391-bd65-1bb3c585516c}" ma:internalName="TaxCatchAll" ma:showField="CatchAllData" ma:web="ed94ad91-4cf3-4289-94af-cd328152e1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a75b0b-77ae-4647-8836-0778eae88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fd9a0d5-4ca8-4107-8e59-9dfae0e3d5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sisl xmlns:xsd="http://www.w3.org/2001/XMLSchema" xmlns:xsi="http://www.w3.org/2001/XMLSchema-instance" xmlns="http://www.boldonjames.com/2008/01/sie/internal/label" sislVersion="0" policy="e9528c21-00ee-45a7-9fc9-b9f112d7673e" origin="userSelected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d94ad91-4cf3-4289-94af-cd328152e15e" xsi:nil="true"/>
    <lcf76f155ced4ddcb4097134ff3c332f xmlns="a6a75b0b-77ae-4647-8836-0778eae8884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C97EB29-30DA-41BD-9EEB-9560D507B5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68F4F5-EBBF-4868-AC38-794CBE767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4ad91-4cf3-4289-94af-cd328152e15e"/>
    <ds:schemaRef ds:uri="a6a75b0b-77ae-4647-8836-0778eae888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2C32F-8D96-466F-9007-AC564BC7EF1B}">
  <ds:schemaRefs>
    <ds:schemaRef ds:uri="http://www.w3.org/2001/XMLSchema"/>
    <ds:schemaRef ds:uri="http://www.boldonjames.com/2008/01/sie/internal/label"/>
  </ds:schemaRefs>
</ds:datastoreItem>
</file>

<file path=customXml/itemProps4.xml><?xml version="1.0" encoding="utf-8"?>
<ds:datastoreItem xmlns:ds="http://schemas.openxmlformats.org/officeDocument/2006/customXml" ds:itemID="{835FF2F2-0BF6-4E22-8323-C45528D0F6C1}">
  <ds:schemaRefs>
    <ds:schemaRef ds:uri="http://www.w3.org/XML/1998/namespace"/>
    <ds:schemaRef ds:uri="http://schemas.openxmlformats.org/package/2006/metadata/core-properties"/>
    <ds:schemaRef ds:uri="ed94ad91-4cf3-4289-94af-cd328152e15e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a6a75b0b-77ae-4647-8836-0778eae8884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19</vt:i4>
      </vt:variant>
    </vt:vector>
  </HeadingPairs>
  <TitlesOfParts>
    <vt:vector size="3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Employee Names</vt:lpstr>
      <vt:lpstr>CalendarYear</vt:lpstr>
      <vt:lpstr>May!ColumnTitle13</vt:lpstr>
      <vt:lpstr>ColumnTitle13</vt:lpstr>
      <vt:lpstr>Employee_Absence_Title</vt:lpstr>
      <vt:lpstr>Key_name</vt:lpstr>
      <vt:lpstr>KeyCustom1</vt:lpstr>
      <vt:lpstr>KeyCustom1Label</vt:lpstr>
      <vt:lpstr>KeyCustom2</vt:lpstr>
      <vt:lpstr>KeyCustom2Label</vt:lpstr>
      <vt:lpstr>KeyHoliday</vt:lpstr>
      <vt:lpstr>KeyHolidayLabel</vt:lpstr>
      <vt:lpstr>KeyPersonal</vt:lpstr>
      <vt:lpstr>KeyPersonalLabel</vt:lpstr>
      <vt:lpstr>KeySick</vt:lpstr>
      <vt:lpstr>KeySickLabel</vt:lpstr>
      <vt:lpstr>January!MonthName</vt:lpstr>
      <vt:lpstr>January!Print_Titles</vt:lpstr>
      <vt:lpstr>May!Title1</vt:lpstr>
      <vt:lpstr>Title1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</dc:creator>
  <cp:keywords/>
  <dc:description/>
  <cp:lastModifiedBy>Alaa Hammad</cp:lastModifiedBy>
  <cp:revision/>
  <cp:lastPrinted>2025-02-12T11:50:34Z</cp:lastPrinted>
  <dcterms:created xsi:type="dcterms:W3CDTF">2016-12-06T04:52:27Z</dcterms:created>
  <dcterms:modified xsi:type="dcterms:W3CDTF">2025-03-29T11:54:56Z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055ee9fb-5bd5-4499-ac33-2521e31eba93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cJkYxbZmF++G38Nv1yeoO6pwwgSIssuo</vt:lpwstr>
  </property>
  <property fmtid="{D5CDD505-2E9C-101B-9397-08002B2CF9AE}" pid="5" name="bjClsUserRVM">
    <vt:lpwstr>[]</vt:lpwstr>
  </property>
  <property fmtid="{D5CDD505-2E9C-101B-9397-08002B2CF9AE}" pid="6" name="ContentTypeId">
    <vt:lpwstr>0x0101009758CC390E8482439963306AE79DF8DB</vt:lpwstr>
  </property>
  <property fmtid="{D5CDD505-2E9C-101B-9397-08002B2CF9AE}" pid="7" name="MediaServiceImageTags">
    <vt:lpwstr/>
  </property>
</Properties>
</file>