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hili\Desktop\KM + Piecewise\TA_268_IPI_PFS\"/>
    </mc:Choice>
  </mc:AlternateContent>
  <xr:revisionPtr revIDLastSave="0" documentId="13_ncr:1_{B4522031-42C6-478E-AE2F-2EFB900712D4}" xr6:coauthVersionLast="47" xr6:coauthVersionMax="47" xr10:uidLastSave="{00000000-0000-0000-0000-000000000000}"/>
  <bookViews>
    <workbookView xWindow="-28920" yWindow="1020" windowWidth="29040" windowHeight="15720" activeTab="1" xr2:uid="{00000000-000D-0000-FFFF-FFFF00000000}"/>
  </bookViews>
  <sheets>
    <sheet name="survival" sheetId="5" r:id="rId1"/>
    <sheet name="survival_calc" sheetId="1" r:id="rId2"/>
    <sheet name="nrisk_calc" sheetId="2" r:id="rId3"/>
    <sheet name="nrisk" sheetId="3" r:id="rId4"/>
  </sheets>
  <definedNames>
    <definedName name="num_times">nrisk_calc!$D$1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I9" i="1"/>
  <c r="G9" i="1"/>
  <c r="I8" i="1"/>
  <c r="G8" i="1"/>
  <c r="D17" i="1"/>
  <c r="E17" i="1"/>
  <c r="D18" i="1"/>
  <c r="E18" i="1"/>
  <c r="I19" i="1"/>
  <c r="G19" i="1"/>
  <c r="I18" i="1"/>
  <c r="G18" i="1"/>
  <c r="D3" i="1"/>
  <c r="D4" i="1"/>
  <c r="D5" i="1"/>
  <c r="D6" i="1"/>
  <c r="D7" i="1"/>
  <c r="D8" i="1"/>
  <c r="D12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E4" i="1"/>
  <c r="E5" i="1"/>
  <c r="E6" i="1"/>
  <c r="E7" i="1"/>
  <c r="E8" i="1"/>
  <c r="E9" i="1"/>
  <c r="E13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3" i="1"/>
  <c r="A10" i="1"/>
  <c r="A11" i="1" s="1"/>
  <c r="E12" i="1" s="1"/>
  <c r="C13" i="1"/>
  <c r="E12" i="2"/>
  <c r="H12" i="2"/>
  <c r="E13" i="2"/>
  <c r="H13" i="2"/>
  <c r="E14" i="2"/>
  <c r="H14" i="2"/>
  <c r="E15" i="2"/>
  <c r="H15" i="2"/>
  <c r="E16" i="2"/>
  <c r="H16" i="2"/>
  <c r="B14" i="2"/>
  <c r="B13" i="2"/>
  <c r="B12" i="2"/>
  <c r="B11" i="2"/>
  <c r="B10" i="2"/>
  <c r="B9" i="2"/>
  <c r="B8" i="2"/>
  <c r="B7" i="2"/>
  <c r="B6" i="2"/>
  <c r="B5" i="2"/>
  <c r="B4" i="2"/>
  <c r="B3" i="2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4" i="1"/>
  <c r="C5" i="1"/>
  <c r="C6" i="1"/>
  <c r="C7" i="1"/>
  <c r="C8" i="1"/>
  <c r="C9" i="1"/>
  <c r="C3" i="1"/>
  <c r="C2" i="1"/>
  <c r="E9" i="2"/>
  <c r="H9" i="2"/>
  <c r="E10" i="2"/>
  <c r="H10" i="2"/>
  <c r="E11" i="2"/>
  <c r="H11" i="2"/>
  <c r="E4" i="2"/>
  <c r="E5" i="2"/>
  <c r="E6" i="2"/>
  <c r="E8" i="2"/>
  <c r="E7" i="2"/>
  <c r="H6" i="2"/>
  <c r="H5" i="2"/>
  <c r="H7" i="2"/>
  <c r="H8" i="2"/>
  <c r="H4" i="2"/>
  <c r="G11" i="1" l="1"/>
  <c r="G12" i="1" s="1"/>
  <c r="E11" i="1"/>
  <c r="E10" i="1"/>
  <c r="G21" i="1"/>
  <c r="G22" i="1" l="1"/>
  <c r="D11" i="1" l="1"/>
  <c r="D9" i="1"/>
  <c r="D10" i="1" l="1"/>
  <c r="A14" i="1" l="1"/>
  <c r="E14" i="1" s="1"/>
  <c r="E19" i="1"/>
  <c r="C18" i="1"/>
  <c r="A15" i="1" l="1"/>
  <c r="B14" i="1"/>
  <c r="D13" i="1" s="1"/>
  <c r="C14" i="1"/>
  <c r="C10" i="1"/>
  <c r="A16" i="1" l="1"/>
  <c r="B15" i="1"/>
  <c r="C15" i="1"/>
  <c r="C11" i="1"/>
  <c r="E15" i="1"/>
  <c r="D14" i="1" l="1"/>
  <c r="A17" i="1"/>
  <c r="B17" i="1" s="1"/>
  <c r="B16" i="1"/>
  <c r="C16" i="1"/>
  <c r="C12" i="1"/>
  <c r="E16" i="1"/>
  <c r="D16" i="1" l="1"/>
  <c r="D15" i="1"/>
  <c r="C17" i="1"/>
  <c r="D1" i="2" l="1"/>
  <c r="G8" i="2" l="1"/>
  <c r="F9" i="2" s="1"/>
  <c r="G15" i="2"/>
  <c r="F16" i="2" s="1"/>
  <c r="G5" i="2"/>
  <c r="F6" i="2" s="1"/>
  <c r="G14" i="2"/>
  <c r="F15" i="2" s="1"/>
  <c r="G4" i="2"/>
  <c r="F5" i="2" s="1"/>
  <c r="G7" i="2"/>
  <c r="F8" i="2" s="1"/>
  <c r="G13" i="2"/>
  <c r="F14" i="2" s="1"/>
  <c r="G6" i="2"/>
  <c r="F7" i="2" s="1"/>
  <c r="G9" i="2"/>
  <c r="F10" i="2" s="1"/>
  <c r="G16" i="2"/>
  <c r="G12" i="2"/>
  <c r="F13" i="2" s="1"/>
  <c r="G10" i="2"/>
  <c r="F11" i="2" s="1"/>
  <c r="G11" i="2"/>
  <c r="F12" i="2" s="1"/>
</calcChain>
</file>

<file path=xl/sharedStrings.xml><?xml version="1.0" encoding="utf-8"?>
<sst xmlns="http://schemas.openxmlformats.org/spreadsheetml/2006/main" count="29" uniqueCount="15">
  <si>
    <t>time</t>
  </si>
  <si>
    <t>survival</t>
  </si>
  <si>
    <t>Treatment Experienced</t>
  </si>
  <si>
    <t>Nrisk</t>
  </si>
  <si>
    <t>interval</t>
  </si>
  <si>
    <t>lower</t>
  </si>
  <si>
    <t>upper</t>
  </si>
  <si>
    <t>nrisk</t>
  </si>
  <si>
    <t>Time (In Years)</t>
  </si>
  <si>
    <t>y1</t>
  </si>
  <si>
    <t>y2</t>
  </si>
  <si>
    <t>x1</t>
  </si>
  <si>
    <t>x2</t>
  </si>
  <si>
    <t>c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</si>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</sst>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57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survival_calc!$B$1</c:f>
              <c:strCache>
                <c:ptCount val="1"/>
                <c:pt idx="0">
                  <c:v>survival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survival_calc!$A$2:$A$73</c:f>
              <c:numCache>
                <c:formatCode>General</c:formatCode>
                <c:ptCount val="72"/>
                <c:pt idx="0">
                  <c:v>2.76869608549337E-2</c:v>
                </c:pt>
                <c:pt idx="1">
                  <c:v>6.9660617114966003E-2</c:v>
                </c:pt>
                <c:pt idx="2">
                  <c:v>9.4145249933318104E-2</c:v>
                </c:pt>
                <c:pt idx="3">
                  <c:v>0.13378703640112599</c:v>
                </c:pt>
                <c:pt idx="4">
                  <c:v>0.16410134370003801</c:v>
                </c:pt>
                <c:pt idx="5">
                  <c:v>0.18858597651839001</c:v>
                </c:pt>
                <c:pt idx="6">
                  <c:v>0.209572804648406</c:v>
                </c:pt>
                <c:pt idx="7">
                  <c:v>0.221465340588749</c:v>
                </c:pt>
                <c:pt idx="8">
                  <c:v>0.22642668638640534</c:v>
                </c:pt>
                <c:pt idx="9">
                  <c:v>0.23138803218406168</c:v>
                </c:pt>
                <c:pt idx="10">
                  <c:v>0.23634937798171801</c:v>
                </c:pt>
                <c:pt idx="11">
                  <c:v>0.24123272859111899</c:v>
                </c:pt>
                <c:pt idx="12">
                  <c:v>0.24446540287842139</c:v>
                </c:pt>
                <c:pt idx="13">
                  <c:v>0.24769807716572378</c:v>
                </c:pt>
                <c:pt idx="14">
                  <c:v>0.25093075145302618</c:v>
                </c:pt>
                <c:pt idx="15">
                  <c:v>0.25416342574032857</c:v>
                </c:pt>
                <c:pt idx="16">
                  <c:v>0.25739610002763103</c:v>
                </c:pt>
                <c:pt idx="17">
                  <c:v>0.26579083127963699</c:v>
                </c:pt>
                <c:pt idx="18">
                  <c:v>0.28827341013596702</c:v>
                </c:pt>
                <c:pt idx="19">
                  <c:v>0.338991578116839</c:v>
                </c:pt>
                <c:pt idx="20">
                  <c:v>0.40894767188355902</c:v>
                </c:pt>
                <c:pt idx="21">
                  <c:v>0.47890376565027998</c:v>
                </c:pt>
                <c:pt idx="22">
                  <c:v>0.55585546879367198</c:v>
                </c:pt>
                <c:pt idx="23">
                  <c:v>0.63280717193706504</c:v>
                </c:pt>
                <c:pt idx="24">
                  <c:v>0.70975887508045699</c:v>
                </c:pt>
                <c:pt idx="25">
                  <c:v>0.78671057822384904</c:v>
                </c:pt>
                <c:pt idx="26">
                  <c:v>0.86366228136724199</c:v>
                </c:pt>
                <c:pt idx="27">
                  <c:v>0.94061398451063405</c:v>
                </c:pt>
                <c:pt idx="28">
                  <c:v>1.01756568765402</c:v>
                </c:pt>
                <c:pt idx="29">
                  <c:v>1.09451739079741</c:v>
                </c:pt>
                <c:pt idx="30">
                  <c:v>1.1714690939408099</c:v>
                </c:pt>
                <c:pt idx="31">
                  <c:v>1.2484207970842001</c:v>
                </c:pt>
                <c:pt idx="32">
                  <c:v>1.32537250022759</c:v>
                </c:pt>
                <c:pt idx="33">
                  <c:v>1.40232420337098</c:v>
                </c:pt>
                <c:pt idx="34">
                  <c:v>1.4792759065143799</c:v>
                </c:pt>
                <c:pt idx="35">
                  <c:v>1.5562276096577701</c:v>
                </c:pt>
                <c:pt idx="36">
                  <c:v>1.63317931280116</c:v>
                </c:pt>
                <c:pt idx="37">
                  <c:v>1.71013101594455</c:v>
                </c:pt>
                <c:pt idx="38">
                  <c:v>1.7870827190879499</c:v>
                </c:pt>
                <c:pt idx="39">
                  <c:v>1.8640344222313401</c:v>
                </c:pt>
                <c:pt idx="40">
                  <c:v>1.94098612537473</c:v>
                </c:pt>
                <c:pt idx="41">
                  <c:v>2.0179378285181202</c:v>
                </c:pt>
                <c:pt idx="42">
                  <c:v>2.0948895316615199</c:v>
                </c:pt>
                <c:pt idx="43">
                  <c:v>2.1718412348049099</c:v>
                </c:pt>
                <c:pt idx="44">
                  <c:v>2.2487929379482998</c:v>
                </c:pt>
                <c:pt idx="45">
                  <c:v>2.3257446410916902</c:v>
                </c:pt>
                <c:pt idx="46">
                  <c:v>2.4026963442350899</c:v>
                </c:pt>
                <c:pt idx="47">
                  <c:v>2.4796480473784799</c:v>
                </c:pt>
                <c:pt idx="48">
                  <c:v>2.5565997505218698</c:v>
                </c:pt>
                <c:pt idx="49">
                  <c:v>2.6335514536652598</c:v>
                </c:pt>
                <c:pt idx="50">
                  <c:v>2.7105031568086599</c:v>
                </c:pt>
                <c:pt idx="51">
                  <c:v>2.7874548599520499</c:v>
                </c:pt>
                <c:pt idx="52">
                  <c:v>2.8644065630954398</c:v>
                </c:pt>
                <c:pt idx="53">
                  <c:v>2.9413582662388298</c:v>
                </c:pt>
                <c:pt idx="54">
                  <c:v>3.01830996938223</c:v>
                </c:pt>
                <c:pt idx="55">
                  <c:v>3.0952616725256199</c:v>
                </c:pt>
                <c:pt idx="56">
                  <c:v>3.1722133756690098</c:v>
                </c:pt>
                <c:pt idx="57">
                  <c:v>3.2491650788123998</c:v>
                </c:pt>
                <c:pt idx="58">
                  <c:v>3.3261167819558</c:v>
                </c:pt>
                <c:pt idx="59">
                  <c:v>3.4030684850991899</c:v>
                </c:pt>
                <c:pt idx="60">
                  <c:v>3.4800201882425799</c:v>
                </c:pt>
                <c:pt idx="61">
                  <c:v>3.5569718913859698</c:v>
                </c:pt>
                <c:pt idx="62">
                  <c:v>3.63392359452937</c:v>
                </c:pt>
                <c:pt idx="63">
                  <c:v>3.7108752976727599</c:v>
                </c:pt>
                <c:pt idx="64">
                  <c:v>3.7878270008161499</c:v>
                </c:pt>
                <c:pt idx="65">
                  <c:v>3.8647787039595398</c:v>
                </c:pt>
                <c:pt idx="66">
                  <c:v>3.9417304071029302</c:v>
                </c:pt>
                <c:pt idx="67">
                  <c:v>4.0186821102463304</c:v>
                </c:pt>
                <c:pt idx="68">
                  <c:v>4.0956338133897203</c:v>
                </c:pt>
                <c:pt idx="69">
                  <c:v>4.1725855165331103</c:v>
                </c:pt>
                <c:pt idx="70">
                  <c:v>4.2495372196765002</c:v>
                </c:pt>
                <c:pt idx="71">
                  <c:v>4.2915108759365399</c:v>
                </c:pt>
              </c:numCache>
            </c:numRef>
          </c:xVal>
          <c:yVal>
            <c:numRef>
              <c:f>survival_calc!$B$2:$B$73</c:f>
              <c:numCache>
                <c:formatCode>General</c:formatCode>
                <c:ptCount val="72"/>
                <c:pt idx="0">
                  <c:v>0.98688286646983103</c:v>
                </c:pt>
                <c:pt idx="1">
                  <c:v>0.95175822578872904</c:v>
                </c:pt>
                <c:pt idx="2">
                  <c:v>0.91411082085981299</c:v>
                </c:pt>
                <c:pt idx="3">
                  <c:v>0.87115914238421099</c:v>
                </c:pt>
                <c:pt idx="4">
                  <c:v>0.82375704903041402</c:v>
                </c:pt>
                <c:pt idx="5">
                  <c:v>0.78261658591221805</c:v>
                </c:pt>
                <c:pt idx="6">
                  <c:v>0.74916085081043904</c:v>
                </c:pt>
                <c:pt idx="7">
                  <c:v>0.70732177605438595</c:v>
                </c:pt>
                <c:pt idx="8">
                  <c:v>0.66680230105872784</c:v>
                </c:pt>
                <c:pt idx="9">
                  <c:v>0.62628282606306995</c:v>
                </c:pt>
                <c:pt idx="10">
                  <c:v>0.58576335106741195</c:v>
                </c:pt>
                <c:pt idx="11">
                  <c:v>0.53375559580478504</c:v>
                </c:pt>
                <c:pt idx="12">
                  <c:v>0.49939248079792709</c:v>
                </c:pt>
                <c:pt idx="13">
                  <c:v>0.4650293657910689</c:v>
                </c:pt>
                <c:pt idx="14">
                  <c:v>0.43066625078421072</c:v>
                </c:pt>
                <c:pt idx="15">
                  <c:v>0.3963031357773521</c:v>
                </c:pt>
                <c:pt idx="16">
                  <c:v>0.36194002077049298</c:v>
                </c:pt>
                <c:pt idx="17">
                  <c:v>0.31051036575207902</c:v>
                </c:pt>
                <c:pt idx="18">
                  <c:v>0.27488117222141401</c:v>
                </c:pt>
                <c:pt idx="19">
                  <c:v>0.235399029657725</c:v>
                </c:pt>
                <c:pt idx="20">
                  <c:v>0.214981692901524</c:v>
                </c:pt>
                <c:pt idx="21">
                  <c:v>0.179933499621871</c:v>
                </c:pt>
                <c:pt idx="22">
                  <c:v>0.16356199457312001</c:v>
                </c:pt>
                <c:pt idx="23">
                  <c:v>0.15721097968351899</c:v>
                </c:pt>
                <c:pt idx="24">
                  <c:v>0.13505299440202001</c:v>
                </c:pt>
                <c:pt idx="25">
                  <c:v>0.120798494316469</c:v>
                </c:pt>
                <c:pt idx="26">
                  <c:v>0.109714797220246</c:v>
                </c:pt>
                <c:pt idx="27">
                  <c:v>0.100192979341318</c:v>
                </c:pt>
                <c:pt idx="28">
                  <c:v>9.4077187225405506E-2</c:v>
                </c:pt>
                <c:pt idx="29">
                  <c:v>9.0333784798412906E-2</c:v>
                </c:pt>
                <c:pt idx="30">
                  <c:v>8.4649458455952703E-2</c:v>
                </c:pt>
                <c:pt idx="31">
                  <c:v>7.8458395052459495E-2</c:v>
                </c:pt>
                <c:pt idx="32">
                  <c:v>7.5071187111338505E-2</c:v>
                </c:pt>
                <c:pt idx="33">
                  <c:v>7.1260578177577694E-2</c:v>
                </c:pt>
                <c:pt idx="34">
                  <c:v>6.9990375199657298E-2</c:v>
                </c:pt>
                <c:pt idx="35">
                  <c:v>6.6462033594323094E-2</c:v>
                </c:pt>
                <c:pt idx="36">
                  <c:v>6.6038632601682995E-2</c:v>
                </c:pt>
                <c:pt idx="37">
                  <c:v>6.3357092981629101E-2</c:v>
                </c:pt>
                <c:pt idx="38">
                  <c:v>6.3357092981629101E-2</c:v>
                </c:pt>
                <c:pt idx="39">
                  <c:v>6.2510290996348805E-2</c:v>
                </c:pt>
                <c:pt idx="40">
                  <c:v>6.0252152368934997E-2</c:v>
                </c:pt>
                <c:pt idx="41">
                  <c:v>5.7711746413094199E-2</c:v>
                </c:pt>
                <c:pt idx="42">
                  <c:v>5.7147211756240802E-2</c:v>
                </c:pt>
                <c:pt idx="43">
                  <c:v>5.7147211756240802E-2</c:v>
                </c:pt>
                <c:pt idx="44">
                  <c:v>5.7147211756240802E-2</c:v>
                </c:pt>
                <c:pt idx="45">
                  <c:v>5.7147211756240802E-2</c:v>
                </c:pt>
                <c:pt idx="46">
                  <c:v>5.7147211756240802E-2</c:v>
                </c:pt>
                <c:pt idx="47">
                  <c:v>5.7147211756240802E-2</c:v>
                </c:pt>
                <c:pt idx="48">
                  <c:v>5.5594741449893799E-2</c:v>
                </c:pt>
                <c:pt idx="49">
                  <c:v>4.8114657246585098E-2</c:v>
                </c:pt>
                <c:pt idx="50">
                  <c:v>4.7832389918158497E-2</c:v>
                </c:pt>
                <c:pt idx="51">
                  <c:v>4.7832389918158497E-2</c:v>
                </c:pt>
                <c:pt idx="52">
                  <c:v>4.7832389918158497E-2</c:v>
                </c:pt>
                <c:pt idx="53">
                  <c:v>4.7691256253945102E-2</c:v>
                </c:pt>
                <c:pt idx="54">
                  <c:v>4.3457246327543997E-2</c:v>
                </c:pt>
                <c:pt idx="55">
                  <c:v>4.1622508692770399E-2</c:v>
                </c:pt>
                <c:pt idx="56">
                  <c:v>4.1622508692770399E-2</c:v>
                </c:pt>
                <c:pt idx="57">
                  <c:v>4.1622508692770399E-2</c:v>
                </c:pt>
                <c:pt idx="58">
                  <c:v>4.1622508692770399E-2</c:v>
                </c:pt>
                <c:pt idx="59">
                  <c:v>4.1622508692770399E-2</c:v>
                </c:pt>
                <c:pt idx="60">
                  <c:v>4.1622508692770399E-2</c:v>
                </c:pt>
                <c:pt idx="61">
                  <c:v>4.1622508692770399E-2</c:v>
                </c:pt>
                <c:pt idx="62">
                  <c:v>4.1622508692770399E-2</c:v>
                </c:pt>
                <c:pt idx="63">
                  <c:v>4.1622508692770399E-2</c:v>
                </c:pt>
                <c:pt idx="64">
                  <c:v>4.1622508692770399E-2</c:v>
                </c:pt>
                <c:pt idx="65">
                  <c:v>4.1622508692770399E-2</c:v>
                </c:pt>
                <c:pt idx="66">
                  <c:v>4.1622508692770399E-2</c:v>
                </c:pt>
                <c:pt idx="67">
                  <c:v>4.1622508692770399E-2</c:v>
                </c:pt>
                <c:pt idx="68">
                  <c:v>4.1622508692770399E-2</c:v>
                </c:pt>
                <c:pt idx="69">
                  <c:v>4.1622508692770399E-2</c:v>
                </c:pt>
                <c:pt idx="70">
                  <c:v>4.1622508692770399E-2</c:v>
                </c:pt>
                <c:pt idx="71">
                  <c:v>4.1622508692770399E-2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C-47B1-87AF-E516C77088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770735"/>
        <c:axId val="1307993071"/>
      </c:scatterChart>
      <c:valAx>
        <c:axId val="1102770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7993071"/>
        <c:crosses val="autoZero"/>
        <c:crossBetween val="midCat"/>
      </c:valAx>
      <c:valAx>
        <c:axId val="130799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27707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47624</xdr:colOff>
      <xdr:row>0</xdr:row>
      <xdr:rowOff>0</xdr:rowOff>
    </xdr:from>
    <xdr:to>
      <xdr:col>25</xdr:col>
      <xdr:colOff>400049</xdr:colOff>
      <xdr:row>28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ABCAFD-3CD7-4BD1-9F98-DED109B1DD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600075</xdr:colOff>
      <xdr:row>0</xdr:row>
      <xdr:rowOff>0</xdr:rowOff>
    </xdr:from>
    <xdr:to>
      <xdr:col>18</xdr:col>
      <xdr:colOff>200820</xdr:colOff>
      <xdr:row>25</xdr:row>
      <xdr:rowOff>133934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CF98DDE-13AF-4F24-9723-0014A101A3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76875" y="0"/>
          <a:ext cx="5696745" cy="41820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709AA-441C-47F4-BC05-085FEB8CB7A4}">
  <sheetPr codeName="Sheet5"/>
  <dimension ref="A1:B73"/>
  <sheetViews>
    <sheetView topLeftCell="A70" workbookViewId="0">
      <selection sqref="A1:B1048576"/>
    </sheetView>
  </sheetViews>
  <sheetFormatPr defaultRowHeight="12.75" x14ac:dyDescent="0.2"/>
  <sheetData>
    <row r="1" spans="1:2" x14ac:dyDescent="0.2">
      <c r="A1" t="s">
        <v>0</v>
      </c>
      <c r="B1" t="s">
        <v>1</v>
      </c>
    </row>
    <row r="2" spans="1:2" x14ac:dyDescent="0.2">
      <c r="A2">
        <v>2.76869608549337E-2</v>
      </c>
      <c r="B2">
        <v>0.98688286646983103</v>
      </c>
    </row>
    <row r="3" spans="1:2" x14ac:dyDescent="0.2">
      <c r="A3">
        <v>6.9660617114966003E-2</v>
      </c>
      <c r="B3">
        <v>0.95175822578872904</v>
      </c>
    </row>
    <row r="4" spans="1:2" x14ac:dyDescent="0.2">
      <c r="A4">
        <v>9.4145249933318104E-2</v>
      </c>
      <c r="B4">
        <v>0.91411082085981299</v>
      </c>
    </row>
    <row r="5" spans="1:2" x14ac:dyDescent="0.2">
      <c r="A5">
        <v>0.13378703640112599</v>
      </c>
      <c r="B5">
        <v>0.87115914238421099</v>
      </c>
    </row>
    <row r="6" spans="1:2" x14ac:dyDescent="0.2">
      <c r="A6">
        <v>0.16410134370003801</v>
      </c>
      <c r="B6">
        <v>0.82375704903041402</v>
      </c>
    </row>
    <row r="7" spans="1:2" x14ac:dyDescent="0.2">
      <c r="A7">
        <v>0.18858597651839001</v>
      </c>
      <c r="B7">
        <v>0.78261658591221805</v>
      </c>
    </row>
    <row r="8" spans="1:2" x14ac:dyDescent="0.2">
      <c r="A8">
        <v>0.209572804648406</v>
      </c>
      <c r="B8">
        <v>0.74916085081043904</v>
      </c>
    </row>
    <row r="9" spans="1:2" x14ac:dyDescent="0.2">
      <c r="A9">
        <v>0.221465340588749</v>
      </c>
      <c r="B9">
        <v>0.70732177605438595</v>
      </c>
    </row>
    <row r="10" spans="1:2" x14ac:dyDescent="0.2">
      <c r="A10">
        <v>0.22642668638640534</v>
      </c>
      <c r="B10">
        <v>0.66680230105872784</v>
      </c>
    </row>
    <row r="11" spans="1:2" x14ac:dyDescent="0.2">
      <c r="A11">
        <v>0.23138803218406168</v>
      </c>
      <c r="B11">
        <v>0.62628282606306995</v>
      </c>
    </row>
    <row r="12" spans="1:2" x14ac:dyDescent="0.2">
      <c r="A12">
        <v>0.23634937798171801</v>
      </c>
      <c r="B12">
        <v>0.58576335106741195</v>
      </c>
    </row>
    <row r="13" spans="1:2" x14ac:dyDescent="0.2">
      <c r="A13">
        <v>0.24123272859111899</v>
      </c>
      <c r="B13">
        <v>0.53375559580478504</v>
      </c>
    </row>
    <row r="14" spans="1:2" x14ac:dyDescent="0.2">
      <c r="A14">
        <v>0.24446540287842139</v>
      </c>
      <c r="B14">
        <v>0.49939248079792709</v>
      </c>
    </row>
    <row r="15" spans="1:2" x14ac:dyDescent="0.2">
      <c r="A15">
        <v>0.24769807716572378</v>
      </c>
      <c r="B15">
        <v>0.4650293657910689</v>
      </c>
    </row>
    <row r="16" spans="1:2" x14ac:dyDescent="0.2">
      <c r="A16">
        <v>0.25093075145302618</v>
      </c>
      <c r="B16">
        <v>0.43066625078421072</v>
      </c>
    </row>
    <row r="17" spans="1:2" x14ac:dyDescent="0.2">
      <c r="A17">
        <v>0.25416342574032857</v>
      </c>
      <c r="B17">
        <v>0.3963031357773521</v>
      </c>
    </row>
    <row r="18" spans="1:2" x14ac:dyDescent="0.2">
      <c r="A18">
        <v>0.25739610002763103</v>
      </c>
      <c r="B18">
        <v>0.36194002077049298</v>
      </c>
    </row>
    <row r="19" spans="1:2" x14ac:dyDescent="0.2">
      <c r="A19">
        <v>0.26579083127963699</v>
      </c>
      <c r="B19">
        <v>0.31051036575207902</v>
      </c>
    </row>
    <row r="20" spans="1:2" x14ac:dyDescent="0.2">
      <c r="A20">
        <v>0.28827341013596702</v>
      </c>
      <c r="B20">
        <v>0.27488117222141401</v>
      </c>
    </row>
    <row r="21" spans="1:2" x14ac:dyDescent="0.2">
      <c r="A21">
        <v>0.338991578116839</v>
      </c>
      <c r="B21">
        <v>0.235399029657725</v>
      </c>
    </row>
    <row r="22" spans="1:2" x14ac:dyDescent="0.2">
      <c r="A22">
        <v>0.40894767188355902</v>
      </c>
      <c r="B22">
        <v>0.214981692901524</v>
      </c>
    </row>
    <row r="23" spans="1:2" x14ac:dyDescent="0.2">
      <c r="A23">
        <v>0.47890376565027998</v>
      </c>
      <c r="B23">
        <v>0.179933499621871</v>
      </c>
    </row>
    <row r="24" spans="1:2" x14ac:dyDescent="0.2">
      <c r="A24">
        <v>0.55585546879367198</v>
      </c>
      <c r="B24">
        <v>0.16356199457312001</v>
      </c>
    </row>
    <row r="25" spans="1:2" x14ac:dyDescent="0.2">
      <c r="A25">
        <v>0.63280717193706504</v>
      </c>
      <c r="B25">
        <v>0.15721097968351899</v>
      </c>
    </row>
    <row r="26" spans="1:2" x14ac:dyDescent="0.2">
      <c r="A26">
        <v>0.70975887508045699</v>
      </c>
      <c r="B26">
        <v>0.13505299440202001</v>
      </c>
    </row>
    <row r="27" spans="1:2" x14ac:dyDescent="0.2">
      <c r="A27">
        <v>0.78671057822384904</v>
      </c>
      <c r="B27">
        <v>0.120798494316469</v>
      </c>
    </row>
    <row r="28" spans="1:2" x14ac:dyDescent="0.2">
      <c r="A28">
        <v>0.86366228136724199</v>
      </c>
      <c r="B28">
        <v>0.109714797220246</v>
      </c>
    </row>
    <row r="29" spans="1:2" x14ac:dyDescent="0.2">
      <c r="A29">
        <v>0.94061398451063405</v>
      </c>
      <c r="B29">
        <v>0.100192979341318</v>
      </c>
    </row>
    <row r="30" spans="1:2" x14ac:dyDescent="0.2">
      <c r="A30">
        <v>1.01756568765402</v>
      </c>
      <c r="B30">
        <v>9.4077187225405506E-2</v>
      </c>
    </row>
    <row r="31" spans="1:2" x14ac:dyDescent="0.2">
      <c r="A31">
        <v>1.09451739079741</v>
      </c>
      <c r="B31">
        <v>9.0333784798412906E-2</v>
      </c>
    </row>
    <row r="32" spans="1:2" x14ac:dyDescent="0.2">
      <c r="A32">
        <v>1.1714690939408099</v>
      </c>
      <c r="B32">
        <v>8.4649458455952703E-2</v>
      </c>
    </row>
    <row r="33" spans="1:2" x14ac:dyDescent="0.2">
      <c r="A33">
        <v>1.2484207970842001</v>
      </c>
      <c r="B33">
        <v>7.8458395052459495E-2</v>
      </c>
    </row>
    <row r="34" spans="1:2" x14ac:dyDescent="0.2">
      <c r="A34">
        <v>1.32537250022759</v>
      </c>
      <c r="B34">
        <v>7.5071187111338505E-2</v>
      </c>
    </row>
    <row r="35" spans="1:2" x14ac:dyDescent="0.2">
      <c r="A35">
        <v>1.40232420337098</v>
      </c>
      <c r="B35">
        <v>7.1260578177577694E-2</v>
      </c>
    </row>
    <row r="36" spans="1:2" x14ac:dyDescent="0.2">
      <c r="A36">
        <v>1.4792759065143799</v>
      </c>
      <c r="B36">
        <v>6.9990375199657298E-2</v>
      </c>
    </row>
    <row r="37" spans="1:2" x14ac:dyDescent="0.2">
      <c r="A37">
        <v>1.5562276096577701</v>
      </c>
      <c r="B37">
        <v>6.6462033594323094E-2</v>
      </c>
    </row>
    <row r="38" spans="1:2" x14ac:dyDescent="0.2">
      <c r="A38">
        <v>1.63317931280116</v>
      </c>
      <c r="B38">
        <v>6.6038632601682995E-2</v>
      </c>
    </row>
    <row r="39" spans="1:2" x14ac:dyDescent="0.2">
      <c r="A39">
        <v>1.71013101594455</v>
      </c>
      <c r="B39">
        <v>6.3357092981629101E-2</v>
      </c>
    </row>
    <row r="40" spans="1:2" x14ac:dyDescent="0.2">
      <c r="A40">
        <v>1.7870827190879499</v>
      </c>
      <c r="B40">
        <v>6.3357092981629101E-2</v>
      </c>
    </row>
    <row r="41" spans="1:2" x14ac:dyDescent="0.2">
      <c r="A41">
        <v>1.8640344222313401</v>
      </c>
      <c r="B41">
        <v>6.2510290996348805E-2</v>
      </c>
    </row>
    <row r="42" spans="1:2" x14ac:dyDescent="0.2">
      <c r="A42">
        <v>1.94098612537473</v>
      </c>
      <c r="B42">
        <v>6.0252152368934997E-2</v>
      </c>
    </row>
    <row r="43" spans="1:2" x14ac:dyDescent="0.2">
      <c r="A43">
        <v>2.0179378285181202</v>
      </c>
      <c r="B43">
        <v>5.7711746413094199E-2</v>
      </c>
    </row>
    <row r="44" spans="1:2" x14ac:dyDescent="0.2">
      <c r="A44">
        <v>2.0948895316615199</v>
      </c>
      <c r="B44">
        <v>5.7147211756240802E-2</v>
      </c>
    </row>
    <row r="45" spans="1:2" x14ac:dyDescent="0.2">
      <c r="A45">
        <v>2.1718412348049099</v>
      </c>
      <c r="B45">
        <v>5.7147211756240802E-2</v>
      </c>
    </row>
    <row r="46" spans="1:2" x14ac:dyDescent="0.2">
      <c r="A46">
        <v>2.2487929379482998</v>
      </c>
      <c r="B46">
        <v>5.7147211756240802E-2</v>
      </c>
    </row>
    <row r="47" spans="1:2" x14ac:dyDescent="0.2">
      <c r="A47">
        <v>2.3257446410916902</v>
      </c>
      <c r="B47">
        <v>5.7147211756240802E-2</v>
      </c>
    </row>
    <row r="48" spans="1:2" x14ac:dyDescent="0.2">
      <c r="A48">
        <v>2.4026963442350899</v>
      </c>
      <c r="B48">
        <v>5.7147211756240802E-2</v>
      </c>
    </row>
    <row r="49" spans="1:2" x14ac:dyDescent="0.2">
      <c r="A49">
        <v>2.4796480473784799</v>
      </c>
      <c r="B49">
        <v>5.7147211756240802E-2</v>
      </c>
    </row>
    <row r="50" spans="1:2" x14ac:dyDescent="0.2">
      <c r="A50">
        <v>2.5565997505218698</v>
      </c>
      <c r="B50">
        <v>5.5594741449893799E-2</v>
      </c>
    </row>
    <row r="51" spans="1:2" x14ac:dyDescent="0.2">
      <c r="A51">
        <v>2.6335514536652598</v>
      </c>
      <c r="B51">
        <v>4.8114657246585098E-2</v>
      </c>
    </row>
    <row r="52" spans="1:2" x14ac:dyDescent="0.2">
      <c r="A52">
        <v>2.7105031568086599</v>
      </c>
      <c r="B52">
        <v>4.7832389918158497E-2</v>
      </c>
    </row>
    <row r="53" spans="1:2" x14ac:dyDescent="0.2">
      <c r="A53">
        <v>2.7874548599520499</v>
      </c>
      <c r="B53">
        <v>4.7832389918158497E-2</v>
      </c>
    </row>
    <row r="54" spans="1:2" x14ac:dyDescent="0.2">
      <c r="A54">
        <v>2.8644065630954398</v>
      </c>
      <c r="B54">
        <v>4.7832389918158497E-2</v>
      </c>
    </row>
    <row r="55" spans="1:2" x14ac:dyDescent="0.2">
      <c r="A55">
        <v>2.9413582662388298</v>
      </c>
      <c r="B55">
        <v>4.7691256253945102E-2</v>
      </c>
    </row>
    <row r="56" spans="1:2" x14ac:dyDescent="0.2">
      <c r="A56">
        <v>3.01830996938223</v>
      </c>
      <c r="B56">
        <v>4.3457246327543997E-2</v>
      </c>
    </row>
    <row r="57" spans="1:2" x14ac:dyDescent="0.2">
      <c r="A57">
        <v>3.0952616725256199</v>
      </c>
      <c r="B57">
        <v>4.1622508692770399E-2</v>
      </c>
    </row>
    <row r="58" spans="1:2" x14ac:dyDescent="0.2">
      <c r="A58">
        <v>3.1722133756690098</v>
      </c>
      <c r="B58">
        <v>4.1622508692770399E-2</v>
      </c>
    </row>
    <row r="59" spans="1:2" x14ac:dyDescent="0.2">
      <c r="A59">
        <v>3.2491650788123998</v>
      </c>
      <c r="B59">
        <v>4.1622508692770399E-2</v>
      </c>
    </row>
    <row r="60" spans="1:2" x14ac:dyDescent="0.2">
      <c r="A60">
        <v>3.3261167819558</v>
      </c>
      <c r="B60">
        <v>4.1622508692770399E-2</v>
      </c>
    </row>
    <row r="61" spans="1:2" x14ac:dyDescent="0.2">
      <c r="A61">
        <v>3.4030684850991899</v>
      </c>
      <c r="B61">
        <v>4.1622508692770399E-2</v>
      </c>
    </row>
    <row r="62" spans="1:2" x14ac:dyDescent="0.2">
      <c r="A62">
        <v>3.4800201882425799</v>
      </c>
      <c r="B62">
        <v>4.1622508692770399E-2</v>
      </c>
    </row>
    <row r="63" spans="1:2" x14ac:dyDescent="0.2">
      <c r="A63">
        <v>3.5569718913859698</v>
      </c>
      <c r="B63">
        <v>4.1622508692770399E-2</v>
      </c>
    </row>
    <row r="64" spans="1:2" x14ac:dyDescent="0.2">
      <c r="A64">
        <v>3.63392359452937</v>
      </c>
      <c r="B64">
        <v>4.1622508692770399E-2</v>
      </c>
    </row>
    <row r="65" spans="1:2" x14ac:dyDescent="0.2">
      <c r="A65">
        <v>3.7108752976727599</v>
      </c>
      <c r="B65">
        <v>4.1622508692770399E-2</v>
      </c>
    </row>
    <row r="66" spans="1:2" x14ac:dyDescent="0.2">
      <c r="A66">
        <v>3.7878270008161499</v>
      </c>
      <c r="B66">
        <v>4.1622508692770399E-2</v>
      </c>
    </row>
    <row r="67" spans="1:2" x14ac:dyDescent="0.2">
      <c r="A67">
        <v>3.8647787039595398</v>
      </c>
      <c r="B67">
        <v>4.1622508692770399E-2</v>
      </c>
    </row>
    <row r="68" spans="1:2" x14ac:dyDescent="0.2">
      <c r="A68">
        <v>3.9417304071029302</v>
      </c>
      <c r="B68">
        <v>4.1622508692770399E-2</v>
      </c>
    </row>
    <row r="69" spans="1:2" x14ac:dyDescent="0.2">
      <c r="A69">
        <v>4.0186821102463304</v>
      </c>
      <c r="B69">
        <v>4.1622508692770399E-2</v>
      </c>
    </row>
    <row r="70" spans="1:2" x14ac:dyDescent="0.2">
      <c r="A70">
        <v>4.0956338133897203</v>
      </c>
      <c r="B70">
        <v>4.1622508692770399E-2</v>
      </c>
    </row>
    <row r="71" spans="1:2" x14ac:dyDescent="0.2">
      <c r="A71">
        <v>4.1725855165331103</v>
      </c>
      <c r="B71">
        <v>4.1622508692770399E-2</v>
      </c>
    </row>
    <row r="72" spans="1:2" x14ac:dyDescent="0.2">
      <c r="A72">
        <v>4.2495372196765002</v>
      </c>
      <c r="B72">
        <v>4.1622508692770399E-2</v>
      </c>
    </row>
    <row r="73" spans="1:2" x14ac:dyDescent="0.2">
      <c r="A73">
        <v>4.2915108759365399</v>
      </c>
      <c r="B73">
        <v>4.1622508692770399E-2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73"/>
  <sheetViews>
    <sheetView tabSelected="1" workbookViewId="0">
      <selection sqref="A1:B1048576"/>
    </sheetView>
  </sheetViews>
  <sheetFormatPr defaultRowHeight="12.75" x14ac:dyDescent="0.2"/>
  <sheetData>
    <row r="1" spans="1:9" x14ac:dyDescent="0.2">
      <c r="A1" t="s">
        <v>0</v>
      </c>
      <c r="B1" t="s">
        <v>1</v>
      </c>
    </row>
    <row r="2" spans="1:9" x14ac:dyDescent="0.2">
      <c r="A2">
        <v>2.76869608549337E-2</v>
      </c>
      <c r="B2">
        <v>0.98688286646983103</v>
      </c>
      <c r="C2" t="b">
        <f t="shared" ref="C2" si="0">A2&lt;=A3</f>
        <v>1</v>
      </c>
      <c r="D2" t="b">
        <f>B2&gt;=B3</f>
        <v>1</v>
      </c>
    </row>
    <row r="3" spans="1:9" x14ac:dyDescent="0.2">
      <c r="A3">
        <v>6.9660617114966003E-2</v>
      </c>
      <c r="B3">
        <v>0.95175822578872904</v>
      </c>
      <c r="C3" t="b">
        <f t="shared" ref="C3" si="1">A3&lt;=A4</f>
        <v>1</v>
      </c>
      <c r="D3" t="b">
        <f t="shared" ref="D3:D65" si="2">B3&gt;=B4</f>
        <v>1</v>
      </c>
      <c r="E3" t="b">
        <f>A2=A3</f>
        <v>0</v>
      </c>
    </row>
    <row r="4" spans="1:9" x14ac:dyDescent="0.2">
      <c r="A4">
        <v>9.4145249933318104E-2</v>
      </c>
      <c r="B4">
        <v>0.91411082085981299</v>
      </c>
      <c r="C4" t="b">
        <f t="shared" ref="C4:C8" si="3">A4&lt;=A5</f>
        <v>1</v>
      </c>
      <c r="D4" t="b">
        <f t="shared" si="2"/>
        <v>1</v>
      </c>
      <c r="E4" t="b">
        <f t="shared" ref="E4:E66" si="4">A3=A4</f>
        <v>0</v>
      </c>
    </row>
    <row r="5" spans="1:9" x14ac:dyDescent="0.2">
      <c r="A5">
        <v>0.13378703640112599</v>
      </c>
      <c r="B5">
        <v>0.87115914238421099</v>
      </c>
      <c r="C5" t="b">
        <f t="shared" si="3"/>
        <v>1</v>
      </c>
      <c r="D5" t="b">
        <f t="shared" si="2"/>
        <v>1</v>
      </c>
      <c r="E5" t="b">
        <f t="shared" si="4"/>
        <v>0</v>
      </c>
    </row>
    <row r="6" spans="1:9" x14ac:dyDescent="0.2">
      <c r="A6">
        <v>0.16410134370003801</v>
      </c>
      <c r="B6">
        <v>0.82375704903041402</v>
      </c>
      <c r="C6" t="b">
        <f t="shared" si="3"/>
        <v>1</v>
      </c>
      <c r="D6" t="b">
        <f t="shared" si="2"/>
        <v>1</v>
      </c>
      <c r="E6" t="b">
        <f t="shared" si="4"/>
        <v>0</v>
      </c>
    </row>
    <row r="7" spans="1:9" x14ac:dyDescent="0.2">
      <c r="A7">
        <v>0.18858597651839001</v>
      </c>
      <c r="B7">
        <v>0.78261658591221805</v>
      </c>
      <c r="C7" t="b">
        <f t="shared" si="3"/>
        <v>1</v>
      </c>
      <c r="D7" t="b">
        <f t="shared" si="2"/>
        <v>1</v>
      </c>
      <c r="E7" t="b">
        <f t="shared" si="4"/>
        <v>0</v>
      </c>
    </row>
    <row r="8" spans="1:9" x14ac:dyDescent="0.2">
      <c r="A8">
        <v>0.209572804648406</v>
      </c>
      <c r="B8">
        <v>0.74916085081043904</v>
      </c>
      <c r="C8" t="b">
        <f t="shared" si="3"/>
        <v>1</v>
      </c>
      <c r="D8" t="b">
        <f t="shared" si="2"/>
        <v>1</v>
      </c>
      <c r="E8" t="b">
        <f t="shared" si="4"/>
        <v>0</v>
      </c>
      <c r="F8" t="s">
        <v>11</v>
      </c>
      <c r="G8">
        <f>A9</f>
        <v>0.221465340588749</v>
      </c>
      <c r="H8" t="s">
        <v>9</v>
      </c>
      <c r="I8">
        <f>B9</f>
        <v>0.70732177605438595</v>
      </c>
    </row>
    <row r="9" spans="1:9" x14ac:dyDescent="0.2">
      <c r="A9">
        <v>0.221465340588749</v>
      </c>
      <c r="B9">
        <v>0.70732177605438595</v>
      </c>
      <c r="C9" t="b">
        <f>A9&lt;=A13</f>
        <v>1</v>
      </c>
      <c r="D9" t="b">
        <f t="shared" si="2"/>
        <v>1</v>
      </c>
      <c r="E9" t="b">
        <f t="shared" si="4"/>
        <v>0</v>
      </c>
      <c r="F9" t="s">
        <v>12</v>
      </c>
      <c r="G9">
        <f>A12</f>
        <v>0.23634937798171801</v>
      </c>
      <c r="H9" t="s">
        <v>10</v>
      </c>
      <c r="I9">
        <f>B12</f>
        <v>0.58576335106741195</v>
      </c>
    </row>
    <row r="10" spans="1:9" x14ac:dyDescent="0.2">
      <c r="A10" s="1">
        <f>($A$12-$A$9)/3+A9</f>
        <v>0.22642668638640534</v>
      </c>
      <c r="B10">
        <f>$G$11*A10 +$G$12</f>
        <v>0.66680230105872784</v>
      </c>
      <c r="C10" t="b">
        <f t="shared" ref="C10:C12" si="5">A10&lt;=A14</f>
        <v>1</v>
      </c>
      <c r="D10" t="b">
        <f t="shared" si="2"/>
        <v>1</v>
      </c>
      <c r="E10" t="b">
        <f t="shared" si="4"/>
        <v>0</v>
      </c>
    </row>
    <row r="11" spans="1:9" x14ac:dyDescent="0.2">
      <c r="A11" s="1">
        <f>($A$12-$A$9)/3+A10</f>
        <v>0.23138803218406168</v>
      </c>
      <c r="B11">
        <f>$G$11*A11 +$G$12</f>
        <v>0.62628282606306995</v>
      </c>
      <c r="C11" t="b">
        <f t="shared" si="5"/>
        <v>1</v>
      </c>
      <c r="D11" t="b">
        <f t="shared" si="2"/>
        <v>1</v>
      </c>
      <c r="E11" t="b">
        <f t="shared" si="4"/>
        <v>0</v>
      </c>
      <c r="F11" t="s">
        <v>14</v>
      </c>
      <c r="G11">
        <f>(I9-I8)/(G9-G8)</f>
        <v>-8.1670330285784125</v>
      </c>
    </row>
    <row r="12" spans="1:9" x14ac:dyDescent="0.2">
      <c r="A12">
        <v>0.23634937798171801</v>
      </c>
      <c r="B12">
        <v>0.58576335106741195</v>
      </c>
      <c r="C12" t="b">
        <f t="shared" si="5"/>
        <v>1</v>
      </c>
      <c r="D12" t="b">
        <f t="shared" si="2"/>
        <v>1</v>
      </c>
      <c r="E12" t="b">
        <f t="shared" si="4"/>
        <v>0</v>
      </c>
      <c r="F12" t="s">
        <v>13</v>
      </c>
      <c r="G12">
        <f>-G8*G11+(I8)</f>
        <v>2.5160365273280663</v>
      </c>
    </row>
    <row r="13" spans="1:9" x14ac:dyDescent="0.2">
      <c r="A13">
        <v>0.24123272859111899</v>
      </c>
      <c r="B13">
        <v>0.53375559580478504</v>
      </c>
      <c r="C13" t="b">
        <f>A13&lt;=A19</f>
        <v>1</v>
      </c>
      <c r="D13" t="b">
        <f t="shared" si="2"/>
        <v>1</v>
      </c>
      <c r="E13" t="b">
        <f t="shared" si="4"/>
        <v>0</v>
      </c>
    </row>
    <row r="14" spans="1:9" x14ac:dyDescent="0.2">
      <c r="A14" s="1">
        <f>($A$18-$A$13)/5+A13</f>
        <v>0.24446540287842139</v>
      </c>
      <c r="B14">
        <f>$G$21*A14 +$G$22</f>
        <v>0.49939248079792709</v>
      </c>
      <c r="C14" t="b">
        <f>A14&lt;=A20</f>
        <v>1</v>
      </c>
      <c r="D14" t="b">
        <f t="shared" si="2"/>
        <v>1</v>
      </c>
      <c r="E14" t="b">
        <f t="shared" si="4"/>
        <v>0</v>
      </c>
    </row>
    <row r="15" spans="1:9" x14ac:dyDescent="0.2">
      <c r="A15" s="1">
        <f>($A$18-$A$13)/5+A14</f>
        <v>0.24769807716572378</v>
      </c>
      <c r="B15">
        <f>$G$21*A15 +$G$22</f>
        <v>0.4650293657910689</v>
      </c>
      <c r="C15" t="b">
        <f>A15&lt;=A21</f>
        <v>1</v>
      </c>
      <c r="D15" t="b">
        <f t="shared" si="2"/>
        <v>1</v>
      </c>
      <c r="E15" t="b">
        <f t="shared" si="4"/>
        <v>0</v>
      </c>
    </row>
    <row r="16" spans="1:9" x14ac:dyDescent="0.2">
      <c r="A16" s="1">
        <f>($A$18-$A$13)/5+A15</f>
        <v>0.25093075145302618</v>
      </c>
      <c r="B16">
        <f>$G$21*A16 +$G$22</f>
        <v>0.43066625078421072</v>
      </c>
      <c r="C16" t="b">
        <f>A16&lt;=A22</f>
        <v>1</v>
      </c>
      <c r="D16" t="b">
        <f t="shared" si="2"/>
        <v>1</v>
      </c>
      <c r="E16" t="b">
        <f t="shared" si="4"/>
        <v>0</v>
      </c>
    </row>
    <row r="17" spans="1:9" x14ac:dyDescent="0.2">
      <c r="A17" s="1">
        <f>($A$18-$A$13)/5+A16</f>
        <v>0.25416342574032857</v>
      </c>
      <c r="B17">
        <f>$G$21*A17 +$G$22</f>
        <v>0.3963031357773521</v>
      </c>
      <c r="C17" t="b">
        <f>A17&lt;=A23</f>
        <v>1</v>
      </c>
      <c r="D17" t="b">
        <f t="shared" ref="D17:D18" si="6">B17&gt;=B18</f>
        <v>1</v>
      </c>
      <c r="E17" t="b">
        <f t="shared" ref="E17:E18" si="7">A16=A17</f>
        <v>0</v>
      </c>
    </row>
    <row r="18" spans="1:9" x14ac:dyDescent="0.2">
      <c r="A18">
        <v>0.25739610002763103</v>
      </c>
      <c r="B18">
        <v>0.36194002077049298</v>
      </c>
      <c r="C18" t="b">
        <f t="shared" ref="C18:C73" si="8">A18&lt;=A19</f>
        <v>1</v>
      </c>
      <c r="D18" t="b">
        <f t="shared" si="6"/>
        <v>1</v>
      </c>
      <c r="E18" t="b">
        <f t="shared" si="7"/>
        <v>0</v>
      </c>
      <c r="F18" t="s">
        <v>11</v>
      </c>
      <c r="G18">
        <f>A13</f>
        <v>0.24123272859111899</v>
      </c>
      <c r="H18" t="s">
        <v>9</v>
      </c>
      <c r="I18">
        <f>B13</f>
        <v>0.53375559580478504</v>
      </c>
    </row>
    <row r="19" spans="1:9" x14ac:dyDescent="0.2">
      <c r="A19">
        <v>0.26579083127963699</v>
      </c>
      <c r="B19">
        <v>0.31051036575207902</v>
      </c>
      <c r="C19" t="b">
        <f t="shared" si="8"/>
        <v>1</v>
      </c>
      <c r="D19" t="b">
        <f t="shared" si="2"/>
        <v>1</v>
      </c>
      <c r="E19" t="b">
        <f t="shared" si="4"/>
        <v>0</v>
      </c>
      <c r="F19" t="s">
        <v>12</v>
      </c>
      <c r="G19">
        <f>A18</f>
        <v>0.25739610002763103</v>
      </c>
      <c r="H19" t="s">
        <v>10</v>
      </c>
      <c r="I19">
        <f>B18</f>
        <v>0.36194002077049298</v>
      </c>
    </row>
    <row r="20" spans="1:9" x14ac:dyDescent="0.2">
      <c r="A20">
        <v>0.28827341013596702</v>
      </c>
      <c r="B20">
        <v>0.27488117222141401</v>
      </c>
      <c r="C20" t="b">
        <f t="shared" si="8"/>
        <v>1</v>
      </c>
      <c r="D20" t="b">
        <f t="shared" si="2"/>
        <v>1</v>
      </c>
      <c r="E20" t="b">
        <f t="shared" si="4"/>
        <v>0</v>
      </c>
    </row>
    <row r="21" spans="1:9" x14ac:dyDescent="0.2">
      <c r="A21">
        <v>0.338991578116839</v>
      </c>
      <c r="B21">
        <v>0.235399029657725</v>
      </c>
      <c r="C21" t="b">
        <f t="shared" si="8"/>
        <v>1</v>
      </c>
      <c r="D21" t="b">
        <f t="shared" si="2"/>
        <v>1</v>
      </c>
      <c r="E21" t="b">
        <f t="shared" si="4"/>
        <v>0</v>
      </c>
      <c r="F21" t="s">
        <v>14</v>
      </c>
      <c r="G21">
        <f>(I19-I18)/(G19-G18)</f>
        <v>-10.629934213240412</v>
      </c>
    </row>
    <row r="22" spans="1:9" x14ac:dyDescent="0.2">
      <c r="A22">
        <v>0.40894767188355902</v>
      </c>
      <c r="B22">
        <v>0.214981692901524</v>
      </c>
      <c r="C22" t="b">
        <f t="shared" si="8"/>
        <v>1</v>
      </c>
      <c r="D22" t="b">
        <f t="shared" si="2"/>
        <v>1</v>
      </c>
      <c r="E22" t="b">
        <f t="shared" si="4"/>
        <v>0</v>
      </c>
      <c r="F22" t="s">
        <v>13</v>
      </c>
      <c r="G22">
        <f>-G18*G21+(I18)</f>
        <v>3.0980436308088599</v>
      </c>
    </row>
    <row r="23" spans="1:9" x14ac:dyDescent="0.2">
      <c r="A23">
        <v>0.47890376565027998</v>
      </c>
      <c r="B23">
        <v>0.179933499621871</v>
      </c>
      <c r="C23" t="b">
        <f t="shared" si="8"/>
        <v>1</v>
      </c>
      <c r="D23" t="b">
        <f t="shared" si="2"/>
        <v>1</v>
      </c>
      <c r="E23" t="b">
        <f t="shared" si="4"/>
        <v>0</v>
      </c>
    </row>
    <row r="24" spans="1:9" x14ac:dyDescent="0.2">
      <c r="A24">
        <v>0.55585546879367198</v>
      </c>
      <c r="B24">
        <v>0.16356199457312001</v>
      </c>
      <c r="C24" t="b">
        <f t="shared" si="8"/>
        <v>1</v>
      </c>
      <c r="D24" t="b">
        <f t="shared" si="2"/>
        <v>1</v>
      </c>
      <c r="E24" t="b">
        <f t="shared" si="4"/>
        <v>0</v>
      </c>
    </row>
    <row r="25" spans="1:9" x14ac:dyDescent="0.2">
      <c r="A25">
        <v>0.63280717193706504</v>
      </c>
      <c r="B25">
        <v>0.15721097968351899</v>
      </c>
      <c r="C25" t="b">
        <f t="shared" si="8"/>
        <v>1</v>
      </c>
      <c r="D25" t="b">
        <f t="shared" si="2"/>
        <v>1</v>
      </c>
      <c r="E25" t="b">
        <f t="shared" si="4"/>
        <v>0</v>
      </c>
    </row>
    <row r="26" spans="1:9" x14ac:dyDescent="0.2">
      <c r="A26">
        <v>0.70975887508045699</v>
      </c>
      <c r="B26">
        <v>0.13505299440202001</v>
      </c>
      <c r="C26" t="b">
        <f t="shared" si="8"/>
        <v>1</v>
      </c>
      <c r="D26" t="b">
        <f t="shared" si="2"/>
        <v>1</v>
      </c>
      <c r="E26" t="b">
        <f t="shared" si="4"/>
        <v>0</v>
      </c>
    </row>
    <row r="27" spans="1:9" x14ac:dyDescent="0.2">
      <c r="A27">
        <v>0.78671057822384904</v>
      </c>
      <c r="B27">
        <v>0.120798494316469</v>
      </c>
      <c r="C27" t="b">
        <f t="shared" si="8"/>
        <v>1</v>
      </c>
      <c r="D27" t="b">
        <f t="shared" si="2"/>
        <v>1</v>
      </c>
      <c r="E27" t="b">
        <f t="shared" si="4"/>
        <v>0</v>
      </c>
    </row>
    <row r="28" spans="1:9" x14ac:dyDescent="0.2">
      <c r="A28">
        <v>0.86366228136724199</v>
      </c>
      <c r="B28">
        <v>0.109714797220246</v>
      </c>
      <c r="C28" t="b">
        <f t="shared" si="8"/>
        <v>1</v>
      </c>
      <c r="D28" t="b">
        <f t="shared" si="2"/>
        <v>1</v>
      </c>
      <c r="E28" t="b">
        <f t="shared" si="4"/>
        <v>0</v>
      </c>
    </row>
    <row r="29" spans="1:9" x14ac:dyDescent="0.2">
      <c r="A29">
        <v>0.94061398451063405</v>
      </c>
      <c r="B29">
        <v>0.100192979341318</v>
      </c>
      <c r="C29" t="b">
        <f t="shared" si="8"/>
        <v>1</v>
      </c>
      <c r="D29" t="b">
        <f t="shared" si="2"/>
        <v>1</v>
      </c>
      <c r="E29" t="b">
        <f t="shared" si="4"/>
        <v>0</v>
      </c>
    </row>
    <row r="30" spans="1:9" x14ac:dyDescent="0.2">
      <c r="A30">
        <v>1.01756568765402</v>
      </c>
      <c r="B30">
        <v>9.4077187225405506E-2</v>
      </c>
      <c r="C30" t="b">
        <f t="shared" si="8"/>
        <v>1</v>
      </c>
      <c r="D30" t="b">
        <f t="shared" si="2"/>
        <v>1</v>
      </c>
      <c r="E30" t="b">
        <f t="shared" si="4"/>
        <v>0</v>
      </c>
    </row>
    <row r="31" spans="1:9" x14ac:dyDescent="0.2">
      <c r="A31">
        <v>1.09451739079741</v>
      </c>
      <c r="B31">
        <v>9.0333784798412906E-2</v>
      </c>
      <c r="C31" t="b">
        <f t="shared" si="8"/>
        <v>1</v>
      </c>
      <c r="D31" t="b">
        <f t="shared" si="2"/>
        <v>1</v>
      </c>
      <c r="E31" t="b">
        <f t="shared" si="4"/>
        <v>0</v>
      </c>
    </row>
    <row r="32" spans="1:9" x14ac:dyDescent="0.2">
      <c r="A32">
        <v>1.1714690939408099</v>
      </c>
      <c r="B32">
        <v>8.4649458455952703E-2</v>
      </c>
      <c r="C32" t="b">
        <f t="shared" si="8"/>
        <v>1</v>
      </c>
      <c r="D32" t="b">
        <f t="shared" si="2"/>
        <v>1</v>
      </c>
      <c r="E32" t="b">
        <f t="shared" si="4"/>
        <v>0</v>
      </c>
    </row>
    <row r="33" spans="1:5" x14ac:dyDescent="0.2">
      <c r="A33">
        <v>1.2484207970842001</v>
      </c>
      <c r="B33">
        <v>7.8458395052459495E-2</v>
      </c>
      <c r="C33" t="b">
        <f t="shared" si="8"/>
        <v>1</v>
      </c>
      <c r="D33" t="b">
        <f t="shared" si="2"/>
        <v>1</v>
      </c>
      <c r="E33" t="b">
        <f t="shared" si="4"/>
        <v>0</v>
      </c>
    </row>
    <row r="34" spans="1:5" x14ac:dyDescent="0.2">
      <c r="A34">
        <v>1.32537250022759</v>
      </c>
      <c r="B34">
        <v>7.5071187111338505E-2</v>
      </c>
      <c r="C34" t="b">
        <f t="shared" si="8"/>
        <v>1</v>
      </c>
      <c r="D34" t="b">
        <f t="shared" si="2"/>
        <v>1</v>
      </c>
      <c r="E34" t="b">
        <f t="shared" si="4"/>
        <v>0</v>
      </c>
    </row>
    <row r="35" spans="1:5" x14ac:dyDescent="0.2">
      <c r="A35">
        <v>1.40232420337098</v>
      </c>
      <c r="B35">
        <v>7.1260578177577694E-2</v>
      </c>
      <c r="C35" t="b">
        <f t="shared" si="8"/>
        <v>1</v>
      </c>
      <c r="D35" t="b">
        <f t="shared" si="2"/>
        <v>1</v>
      </c>
      <c r="E35" t="b">
        <f t="shared" si="4"/>
        <v>0</v>
      </c>
    </row>
    <row r="36" spans="1:5" x14ac:dyDescent="0.2">
      <c r="A36">
        <v>1.4792759065143799</v>
      </c>
      <c r="B36">
        <v>6.9990375199657298E-2</v>
      </c>
      <c r="C36" t="b">
        <f t="shared" si="8"/>
        <v>1</v>
      </c>
      <c r="D36" t="b">
        <f t="shared" si="2"/>
        <v>1</v>
      </c>
      <c r="E36" t="b">
        <f t="shared" si="4"/>
        <v>0</v>
      </c>
    </row>
    <row r="37" spans="1:5" x14ac:dyDescent="0.2">
      <c r="A37">
        <v>1.5562276096577701</v>
      </c>
      <c r="B37">
        <v>6.6462033594323094E-2</v>
      </c>
      <c r="C37" t="b">
        <f t="shared" si="8"/>
        <v>1</v>
      </c>
      <c r="D37" t="b">
        <f t="shared" si="2"/>
        <v>1</v>
      </c>
      <c r="E37" t="b">
        <f t="shared" si="4"/>
        <v>0</v>
      </c>
    </row>
    <row r="38" spans="1:5" x14ac:dyDescent="0.2">
      <c r="A38">
        <v>1.63317931280116</v>
      </c>
      <c r="B38">
        <v>6.6038632601682995E-2</v>
      </c>
      <c r="C38" t="b">
        <f t="shared" si="8"/>
        <v>1</v>
      </c>
      <c r="D38" t="b">
        <f t="shared" si="2"/>
        <v>1</v>
      </c>
      <c r="E38" t="b">
        <f t="shared" si="4"/>
        <v>0</v>
      </c>
    </row>
    <row r="39" spans="1:5" x14ac:dyDescent="0.2">
      <c r="A39">
        <v>1.71013101594455</v>
      </c>
      <c r="B39">
        <v>6.3357092981629101E-2</v>
      </c>
      <c r="C39" t="b">
        <f t="shared" si="8"/>
        <v>1</v>
      </c>
      <c r="D39" t="b">
        <f t="shared" si="2"/>
        <v>1</v>
      </c>
      <c r="E39" t="b">
        <f t="shared" si="4"/>
        <v>0</v>
      </c>
    </row>
    <row r="40" spans="1:5" x14ac:dyDescent="0.2">
      <c r="A40">
        <v>1.7870827190879499</v>
      </c>
      <c r="B40">
        <v>6.3357092981629101E-2</v>
      </c>
      <c r="C40" t="b">
        <f t="shared" si="8"/>
        <v>1</v>
      </c>
      <c r="D40" t="b">
        <f t="shared" si="2"/>
        <v>1</v>
      </c>
      <c r="E40" t="b">
        <f t="shared" si="4"/>
        <v>0</v>
      </c>
    </row>
    <row r="41" spans="1:5" x14ac:dyDescent="0.2">
      <c r="A41">
        <v>1.8640344222313401</v>
      </c>
      <c r="B41">
        <v>6.2510290996348805E-2</v>
      </c>
      <c r="C41" t="b">
        <f t="shared" si="8"/>
        <v>1</v>
      </c>
      <c r="D41" t="b">
        <f t="shared" si="2"/>
        <v>1</v>
      </c>
      <c r="E41" t="b">
        <f t="shared" si="4"/>
        <v>0</v>
      </c>
    </row>
    <row r="42" spans="1:5" x14ac:dyDescent="0.2">
      <c r="A42">
        <v>1.94098612537473</v>
      </c>
      <c r="B42">
        <v>6.0252152368934997E-2</v>
      </c>
      <c r="C42" t="b">
        <f t="shared" si="8"/>
        <v>1</v>
      </c>
      <c r="D42" t="b">
        <f t="shared" si="2"/>
        <v>1</v>
      </c>
      <c r="E42" t="b">
        <f t="shared" si="4"/>
        <v>0</v>
      </c>
    </row>
    <row r="43" spans="1:5" x14ac:dyDescent="0.2">
      <c r="A43">
        <v>2.0179378285181202</v>
      </c>
      <c r="B43">
        <v>5.7711746413094199E-2</v>
      </c>
      <c r="C43" t="b">
        <f t="shared" si="8"/>
        <v>1</v>
      </c>
      <c r="D43" t="b">
        <f t="shared" si="2"/>
        <v>1</v>
      </c>
      <c r="E43" t="b">
        <f t="shared" si="4"/>
        <v>0</v>
      </c>
    </row>
    <row r="44" spans="1:5" x14ac:dyDescent="0.2">
      <c r="A44">
        <v>2.0948895316615199</v>
      </c>
      <c r="B44">
        <v>5.7147211756240802E-2</v>
      </c>
      <c r="C44" t="b">
        <f t="shared" si="8"/>
        <v>1</v>
      </c>
      <c r="D44" t="b">
        <f t="shared" si="2"/>
        <v>1</v>
      </c>
      <c r="E44" t="b">
        <f t="shared" si="4"/>
        <v>0</v>
      </c>
    </row>
    <row r="45" spans="1:5" x14ac:dyDescent="0.2">
      <c r="A45">
        <v>2.1718412348049099</v>
      </c>
      <c r="B45">
        <v>5.7147211756240802E-2</v>
      </c>
      <c r="C45" t="b">
        <f t="shared" si="8"/>
        <v>1</v>
      </c>
      <c r="D45" t="b">
        <f t="shared" si="2"/>
        <v>1</v>
      </c>
      <c r="E45" t="b">
        <f t="shared" si="4"/>
        <v>0</v>
      </c>
    </row>
    <row r="46" spans="1:5" x14ac:dyDescent="0.2">
      <c r="A46">
        <v>2.2487929379482998</v>
      </c>
      <c r="B46">
        <v>5.7147211756240802E-2</v>
      </c>
      <c r="C46" t="b">
        <f t="shared" si="8"/>
        <v>1</v>
      </c>
      <c r="D46" t="b">
        <f t="shared" si="2"/>
        <v>1</v>
      </c>
      <c r="E46" t="b">
        <f t="shared" si="4"/>
        <v>0</v>
      </c>
    </row>
    <row r="47" spans="1:5" x14ac:dyDescent="0.2">
      <c r="A47">
        <v>2.3257446410916902</v>
      </c>
      <c r="B47">
        <v>5.7147211756240802E-2</v>
      </c>
      <c r="C47" t="b">
        <f t="shared" si="8"/>
        <v>1</v>
      </c>
      <c r="D47" t="b">
        <f t="shared" si="2"/>
        <v>1</v>
      </c>
      <c r="E47" t="b">
        <f t="shared" si="4"/>
        <v>0</v>
      </c>
    </row>
    <row r="48" spans="1:5" x14ac:dyDescent="0.2">
      <c r="A48">
        <v>2.4026963442350899</v>
      </c>
      <c r="B48">
        <v>5.7147211756240802E-2</v>
      </c>
      <c r="C48" t="b">
        <f t="shared" si="8"/>
        <v>1</v>
      </c>
      <c r="D48" t="b">
        <f t="shared" si="2"/>
        <v>1</v>
      </c>
      <c r="E48" t="b">
        <f t="shared" si="4"/>
        <v>0</v>
      </c>
    </row>
    <row r="49" spans="1:5" x14ac:dyDescent="0.2">
      <c r="A49">
        <v>2.4796480473784799</v>
      </c>
      <c r="B49">
        <v>5.7147211756240802E-2</v>
      </c>
      <c r="C49" t="b">
        <f t="shared" si="8"/>
        <v>1</v>
      </c>
      <c r="D49" t="b">
        <f t="shared" si="2"/>
        <v>1</v>
      </c>
      <c r="E49" t="b">
        <f t="shared" si="4"/>
        <v>0</v>
      </c>
    </row>
    <row r="50" spans="1:5" x14ac:dyDescent="0.2">
      <c r="A50">
        <v>2.5565997505218698</v>
      </c>
      <c r="B50">
        <v>5.5594741449893799E-2</v>
      </c>
      <c r="C50" t="b">
        <f t="shared" si="8"/>
        <v>1</v>
      </c>
      <c r="D50" t="b">
        <f t="shared" si="2"/>
        <v>1</v>
      </c>
      <c r="E50" t="b">
        <f t="shared" si="4"/>
        <v>0</v>
      </c>
    </row>
    <row r="51" spans="1:5" x14ac:dyDescent="0.2">
      <c r="A51">
        <v>2.6335514536652598</v>
      </c>
      <c r="B51">
        <v>4.8114657246585098E-2</v>
      </c>
      <c r="C51" t="b">
        <f t="shared" si="8"/>
        <v>1</v>
      </c>
      <c r="D51" t="b">
        <f t="shared" si="2"/>
        <v>1</v>
      </c>
      <c r="E51" t="b">
        <f t="shared" si="4"/>
        <v>0</v>
      </c>
    </row>
    <row r="52" spans="1:5" x14ac:dyDescent="0.2">
      <c r="A52">
        <v>2.7105031568086599</v>
      </c>
      <c r="B52">
        <v>4.7832389918158497E-2</v>
      </c>
      <c r="C52" t="b">
        <f t="shared" si="8"/>
        <v>1</v>
      </c>
      <c r="D52" t="b">
        <f t="shared" si="2"/>
        <v>1</v>
      </c>
      <c r="E52" t="b">
        <f t="shared" si="4"/>
        <v>0</v>
      </c>
    </row>
    <row r="53" spans="1:5" x14ac:dyDescent="0.2">
      <c r="A53">
        <v>2.7874548599520499</v>
      </c>
      <c r="B53">
        <v>4.7832389918158497E-2</v>
      </c>
      <c r="C53" t="b">
        <f t="shared" si="8"/>
        <v>1</v>
      </c>
      <c r="D53" t="b">
        <f t="shared" si="2"/>
        <v>1</v>
      </c>
      <c r="E53" t="b">
        <f t="shared" si="4"/>
        <v>0</v>
      </c>
    </row>
    <row r="54" spans="1:5" x14ac:dyDescent="0.2">
      <c r="A54">
        <v>2.8644065630954398</v>
      </c>
      <c r="B54">
        <v>4.7832389918158497E-2</v>
      </c>
      <c r="C54" t="b">
        <f t="shared" si="8"/>
        <v>1</v>
      </c>
      <c r="D54" t="b">
        <f t="shared" si="2"/>
        <v>1</v>
      </c>
      <c r="E54" t="b">
        <f t="shared" si="4"/>
        <v>0</v>
      </c>
    </row>
    <row r="55" spans="1:5" x14ac:dyDescent="0.2">
      <c r="A55">
        <v>2.9413582662388298</v>
      </c>
      <c r="B55">
        <v>4.7691256253945102E-2</v>
      </c>
      <c r="C55" t="b">
        <f t="shared" si="8"/>
        <v>1</v>
      </c>
      <c r="D55" t="b">
        <f t="shared" si="2"/>
        <v>1</v>
      </c>
      <c r="E55" t="b">
        <f t="shared" si="4"/>
        <v>0</v>
      </c>
    </row>
    <row r="56" spans="1:5" x14ac:dyDescent="0.2">
      <c r="A56">
        <v>3.01830996938223</v>
      </c>
      <c r="B56">
        <v>4.3457246327543997E-2</v>
      </c>
      <c r="C56" t="b">
        <f t="shared" si="8"/>
        <v>1</v>
      </c>
      <c r="D56" t="b">
        <f t="shared" si="2"/>
        <v>1</v>
      </c>
      <c r="E56" t="b">
        <f t="shared" si="4"/>
        <v>0</v>
      </c>
    </row>
    <row r="57" spans="1:5" x14ac:dyDescent="0.2">
      <c r="A57">
        <v>3.0952616725256199</v>
      </c>
      <c r="B57">
        <v>4.1622508692770399E-2</v>
      </c>
      <c r="C57" t="b">
        <f t="shared" si="8"/>
        <v>1</v>
      </c>
      <c r="D57" t="b">
        <f t="shared" si="2"/>
        <v>1</v>
      </c>
      <c r="E57" t="b">
        <f t="shared" si="4"/>
        <v>0</v>
      </c>
    </row>
    <row r="58" spans="1:5" x14ac:dyDescent="0.2">
      <c r="A58">
        <v>3.1722133756690098</v>
      </c>
      <c r="B58">
        <v>4.1622508692770399E-2</v>
      </c>
      <c r="C58" t="b">
        <f t="shared" si="8"/>
        <v>1</v>
      </c>
      <c r="D58" t="b">
        <f t="shared" si="2"/>
        <v>1</v>
      </c>
      <c r="E58" t="b">
        <f t="shared" si="4"/>
        <v>0</v>
      </c>
    </row>
    <row r="59" spans="1:5" x14ac:dyDescent="0.2">
      <c r="A59">
        <v>3.2491650788123998</v>
      </c>
      <c r="B59">
        <v>4.1622508692770399E-2</v>
      </c>
      <c r="C59" t="b">
        <f t="shared" si="8"/>
        <v>1</v>
      </c>
      <c r="D59" t="b">
        <f t="shared" si="2"/>
        <v>1</v>
      </c>
      <c r="E59" t="b">
        <f t="shared" si="4"/>
        <v>0</v>
      </c>
    </row>
    <row r="60" spans="1:5" x14ac:dyDescent="0.2">
      <c r="A60">
        <v>3.3261167819558</v>
      </c>
      <c r="B60">
        <v>4.1622508692770399E-2</v>
      </c>
      <c r="C60" t="b">
        <f t="shared" si="8"/>
        <v>1</v>
      </c>
      <c r="D60" t="b">
        <f t="shared" si="2"/>
        <v>1</v>
      </c>
      <c r="E60" t="b">
        <f t="shared" si="4"/>
        <v>0</v>
      </c>
    </row>
    <row r="61" spans="1:5" x14ac:dyDescent="0.2">
      <c r="A61">
        <v>3.4030684850991899</v>
      </c>
      <c r="B61">
        <v>4.1622508692770399E-2</v>
      </c>
      <c r="C61" t="b">
        <f t="shared" si="8"/>
        <v>1</v>
      </c>
      <c r="D61" t="b">
        <f t="shared" si="2"/>
        <v>1</v>
      </c>
      <c r="E61" t="b">
        <f t="shared" si="4"/>
        <v>0</v>
      </c>
    </row>
    <row r="62" spans="1:5" x14ac:dyDescent="0.2">
      <c r="A62">
        <v>3.4800201882425799</v>
      </c>
      <c r="B62">
        <v>4.1622508692770399E-2</v>
      </c>
      <c r="C62" t="b">
        <f t="shared" si="8"/>
        <v>1</v>
      </c>
      <c r="D62" t="b">
        <f t="shared" si="2"/>
        <v>1</v>
      </c>
      <c r="E62" t="b">
        <f t="shared" si="4"/>
        <v>0</v>
      </c>
    </row>
    <row r="63" spans="1:5" x14ac:dyDescent="0.2">
      <c r="A63">
        <v>3.5569718913859698</v>
      </c>
      <c r="B63">
        <v>4.1622508692770399E-2</v>
      </c>
      <c r="C63" t="b">
        <f t="shared" si="8"/>
        <v>1</v>
      </c>
      <c r="D63" t="b">
        <f t="shared" si="2"/>
        <v>1</v>
      </c>
      <c r="E63" t="b">
        <f t="shared" si="4"/>
        <v>0</v>
      </c>
    </row>
    <row r="64" spans="1:5" x14ac:dyDescent="0.2">
      <c r="A64">
        <v>3.63392359452937</v>
      </c>
      <c r="B64">
        <v>4.1622508692770399E-2</v>
      </c>
      <c r="C64" t="b">
        <f t="shared" si="8"/>
        <v>1</v>
      </c>
      <c r="D64" t="b">
        <f t="shared" si="2"/>
        <v>1</v>
      </c>
      <c r="E64" t="b">
        <f t="shared" si="4"/>
        <v>0</v>
      </c>
    </row>
    <row r="65" spans="1:5" x14ac:dyDescent="0.2">
      <c r="A65">
        <v>3.7108752976727599</v>
      </c>
      <c r="B65">
        <v>4.1622508692770399E-2</v>
      </c>
      <c r="C65" t="b">
        <f t="shared" si="8"/>
        <v>1</v>
      </c>
      <c r="D65" t="b">
        <f t="shared" si="2"/>
        <v>1</v>
      </c>
      <c r="E65" t="b">
        <f t="shared" si="4"/>
        <v>0</v>
      </c>
    </row>
    <row r="66" spans="1:5" x14ac:dyDescent="0.2">
      <c r="A66">
        <v>3.7878270008161499</v>
      </c>
      <c r="B66">
        <v>4.1622508692770399E-2</v>
      </c>
      <c r="C66" t="b">
        <f t="shared" si="8"/>
        <v>1</v>
      </c>
      <c r="D66" t="b">
        <f t="shared" ref="D66:D73" si="9">B66&gt;=B67</f>
        <v>1</v>
      </c>
      <c r="E66" t="b">
        <f t="shared" si="4"/>
        <v>0</v>
      </c>
    </row>
    <row r="67" spans="1:5" x14ac:dyDescent="0.2">
      <c r="A67">
        <v>3.8647787039595398</v>
      </c>
      <c r="B67">
        <v>4.1622508692770399E-2</v>
      </c>
      <c r="C67" t="b">
        <f t="shared" si="8"/>
        <v>1</v>
      </c>
      <c r="D67" t="b">
        <f t="shared" si="9"/>
        <v>1</v>
      </c>
      <c r="E67" t="b">
        <f t="shared" ref="E67:E73" si="10">A66=A67</f>
        <v>0</v>
      </c>
    </row>
    <row r="68" spans="1:5" x14ac:dyDescent="0.2">
      <c r="A68">
        <v>3.9417304071029302</v>
      </c>
      <c r="B68">
        <v>4.1622508692770399E-2</v>
      </c>
      <c r="C68" t="b">
        <f t="shared" si="8"/>
        <v>1</v>
      </c>
      <c r="D68" t="b">
        <f t="shared" si="9"/>
        <v>1</v>
      </c>
      <c r="E68" t="b">
        <f t="shared" si="10"/>
        <v>0</v>
      </c>
    </row>
    <row r="69" spans="1:5" x14ac:dyDescent="0.2">
      <c r="A69">
        <v>4.0186821102463304</v>
      </c>
      <c r="B69">
        <v>4.1622508692770399E-2</v>
      </c>
      <c r="C69" t="b">
        <f t="shared" si="8"/>
        <v>1</v>
      </c>
      <c r="D69" t="b">
        <f t="shared" si="9"/>
        <v>1</v>
      </c>
      <c r="E69" t="b">
        <f t="shared" si="10"/>
        <v>0</v>
      </c>
    </row>
    <row r="70" spans="1:5" x14ac:dyDescent="0.2">
      <c r="A70">
        <v>4.0956338133897203</v>
      </c>
      <c r="B70">
        <v>4.1622508692770399E-2</v>
      </c>
      <c r="C70" t="b">
        <f t="shared" si="8"/>
        <v>1</v>
      </c>
      <c r="D70" t="b">
        <f t="shared" si="9"/>
        <v>1</v>
      </c>
      <c r="E70" t="b">
        <f t="shared" si="10"/>
        <v>0</v>
      </c>
    </row>
    <row r="71" spans="1:5" x14ac:dyDescent="0.2">
      <c r="A71">
        <v>4.1725855165331103</v>
      </c>
      <c r="B71">
        <v>4.1622508692770399E-2</v>
      </c>
      <c r="C71" t="b">
        <f t="shared" si="8"/>
        <v>1</v>
      </c>
      <c r="D71" t="b">
        <f t="shared" si="9"/>
        <v>1</v>
      </c>
      <c r="E71" t="b">
        <f t="shared" si="10"/>
        <v>0</v>
      </c>
    </row>
    <row r="72" spans="1:5" x14ac:dyDescent="0.2">
      <c r="A72">
        <v>4.2495372196765002</v>
      </c>
      <c r="B72">
        <v>4.1622508692770399E-2</v>
      </c>
      <c r="C72" t="b">
        <f t="shared" si="8"/>
        <v>1</v>
      </c>
      <c r="D72" t="b">
        <f t="shared" si="9"/>
        <v>1</v>
      </c>
      <c r="E72" t="b">
        <f t="shared" si="10"/>
        <v>0</v>
      </c>
    </row>
    <row r="73" spans="1:5" x14ac:dyDescent="0.2">
      <c r="A73">
        <v>4.2915108759365399</v>
      </c>
      <c r="B73">
        <v>4.1622508692770399E-2</v>
      </c>
      <c r="C73" t="b">
        <f t="shared" si="8"/>
        <v>0</v>
      </c>
      <c r="D73" t="b">
        <f t="shared" si="9"/>
        <v>1</v>
      </c>
      <c r="E73" t="b">
        <f t="shared" si="10"/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17"/>
  <sheetViews>
    <sheetView workbookViewId="0">
      <selection activeCell="D3" sqref="D3:H16"/>
    </sheetView>
  </sheetViews>
  <sheetFormatPr defaultRowHeight="12.75" x14ac:dyDescent="0.2"/>
  <sheetData>
    <row r="1" spans="1:8" x14ac:dyDescent="0.2">
      <c r="A1" t="s">
        <v>2</v>
      </c>
      <c r="D1">
        <f>COUNT(survival_calc!A:A)</f>
        <v>72</v>
      </c>
    </row>
    <row r="2" spans="1:8" x14ac:dyDescent="0.2">
      <c r="A2" t="s">
        <v>8</v>
      </c>
      <c r="B2" t="s">
        <v>3</v>
      </c>
    </row>
    <row r="3" spans="1:8" x14ac:dyDescent="0.2">
      <c r="A3">
        <v>0</v>
      </c>
      <c r="B3">
        <f>403+137</f>
        <v>540</v>
      </c>
      <c r="D3" t="s">
        <v>4</v>
      </c>
      <c r="E3" t="s">
        <v>0</v>
      </c>
      <c r="F3" t="s">
        <v>5</v>
      </c>
      <c r="G3" t="s">
        <v>6</v>
      </c>
      <c r="H3" t="s">
        <v>7</v>
      </c>
    </row>
    <row r="4" spans="1:8" x14ac:dyDescent="0.2">
      <c r="A4">
        <v>0.33333333333333331</v>
      </c>
      <c r="B4">
        <f>85+37</f>
        <v>122</v>
      </c>
      <c r="D4">
        <v>1</v>
      </c>
      <c r="E4">
        <f>A3</f>
        <v>0</v>
      </c>
      <c r="F4">
        <v>1</v>
      </c>
      <c r="G4">
        <f ca="1">COUNTIF(OFFSET(survival_calc!$A$2,0,0,num_times,1),"&lt;"&amp;A4)</f>
        <v>19</v>
      </c>
      <c r="H4">
        <f>B3</f>
        <v>540</v>
      </c>
    </row>
    <row r="5" spans="1:8" x14ac:dyDescent="0.2">
      <c r="A5">
        <v>0.66666666666666663</v>
      </c>
      <c r="B5">
        <f>52+26</f>
        <v>78</v>
      </c>
      <c r="D5">
        <v>2</v>
      </c>
      <c r="E5">
        <f t="shared" ref="E5:E8" si="0">A4</f>
        <v>0.33333333333333331</v>
      </c>
      <c r="F5">
        <f ca="1">G4+1</f>
        <v>20</v>
      </c>
      <c r="G5">
        <f ca="1">COUNTIF(OFFSET(survival_calc!$A$2,0,0,num_times,1),"&lt;"&amp;A5)</f>
        <v>24</v>
      </c>
      <c r="H5">
        <f>B4</f>
        <v>122</v>
      </c>
    </row>
    <row r="6" spans="1:8" x14ac:dyDescent="0.2">
      <c r="A6">
        <v>1</v>
      </c>
      <c r="B6">
        <f>27+17</f>
        <v>44</v>
      </c>
      <c r="D6">
        <v>3</v>
      </c>
      <c r="E6">
        <f t="shared" si="0"/>
        <v>0.66666666666666663</v>
      </c>
      <c r="F6">
        <f t="shared" ref="F6:F8" ca="1" si="1">G5+1</f>
        <v>25</v>
      </c>
      <c r="G6">
        <f ca="1">COUNTIF(OFFSET(survival_calc!$A$2,0,0,num_times,1),"&lt;"&amp;A6)</f>
        <v>28</v>
      </c>
      <c r="H6">
        <f>B5</f>
        <v>78</v>
      </c>
    </row>
    <row r="7" spans="1:8" x14ac:dyDescent="0.2">
      <c r="A7">
        <v>1.3333333333333333</v>
      </c>
      <c r="B7">
        <f>17+13</f>
        <v>30</v>
      </c>
      <c r="D7">
        <v>4</v>
      </c>
      <c r="E7">
        <f t="shared" si="0"/>
        <v>1</v>
      </c>
      <c r="F7">
        <f t="shared" ca="1" si="1"/>
        <v>29</v>
      </c>
      <c r="G7">
        <f ca="1">COUNTIF(OFFSET(survival_calc!$A$2,0,0,num_times,1),"&lt;"&amp;A7)</f>
        <v>33</v>
      </c>
      <c r="H7">
        <f t="shared" ref="H7:H8" si="2">B6</f>
        <v>44</v>
      </c>
    </row>
    <row r="8" spans="1:8" x14ac:dyDescent="0.2">
      <c r="A8">
        <v>1.6666666666666667</v>
      </c>
      <c r="B8">
        <f>14+10</f>
        <v>24</v>
      </c>
      <c r="D8">
        <v>5</v>
      </c>
      <c r="E8">
        <f t="shared" si="0"/>
        <v>1.3333333333333333</v>
      </c>
      <c r="F8">
        <f t="shared" ca="1" si="1"/>
        <v>34</v>
      </c>
      <c r="G8">
        <f ca="1">COUNTIF(OFFSET(survival_calc!$A$2,0,0,num_times,1),"&lt;"&amp;A8)</f>
        <v>37</v>
      </c>
      <c r="H8">
        <f t="shared" si="2"/>
        <v>30</v>
      </c>
    </row>
    <row r="9" spans="1:8" x14ac:dyDescent="0.2">
      <c r="A9">
        <v>2</v>
      </c>
      <c r="B9">
        <f>10+10</f>
        <v>20</v>
      </c>
      <c r="D9">
        <v>6</v>
      </c>
      <c r="E9">
        <f t="shared" ref="E9:E11" si="3">A8</f>
        <v>1.6666666666666667</v>
      </c>
      <c r="F9">
        <f t="shared" ref="F9:F11" ca="1" si="4">G8+1</f>
        <v>38</v>
      </c>
      <c r="G9">
        <f ca="1">COUNTIF(OFFSET(survival_calc!$A$2,0,0,num_times,1),"&lt;"&amp;A9)</f>
        <v>41</v>
      </c>
      <c r="H9">
        <f t="shared" ref="H9:H11" si="5">B8</f>
        <v>24</v>
      </c>
    </row>
    <row r="10" spans="1:8" x14ac:dyDescent="0.2">
      <c r="A10">
        <v>2.3333333333333335</v>
      </c>
      <c r="B10">
        <f>8+9</f>
        <v>17</v>
      </c>
      <c r="D10">
        <v>7</v>
      </c>
      <c r="E10">
        <f t="shared" si="3"/>
        <v>2</v>
      </c>
      <c r="F10">
        <f t="shared" ca="1" si="4"/>
        <v>42</v>
      </c>
      <c r="G10">
        <f ca="1">COUNTIF(OFFSET(survival_calc!$A$2,0,0,num_times,1),"&lt;"&amp;A10)</f>
        <v>46</v>
      </c>
      <c r="H10">
        <f t="shared" si="5"/>
        <v>20</v>
      </c>
    </row>
    <row r="11" spans="1:8" x14ac:dyDescent="0.2">
      <c r="A11">
        <v>2.6666666666666665</v>
      </c>
      <c r="B11">
        <f>5+6</f>
        <v>11</v>
      </c>
      <c r="D11">
        <v>8</v>
      </c>
      <c r="E11">
        <f t="shared" si="3"/>
        <v>2.3333333333333335</v>
      </c>
      <c r="F11">
        <f t="shared" ca="1" si="4"/>
        <v>47</v>
      </c>
      <c r="G11">
        <f ca="1">COUNTIF(OFFSET(survival_calc!$A$2,0,0,num_times,1),"&lt;"&amp;A11)</f>
        <v>50</v>
      </c>
      <c r="H11">
        <f t="shared" si="5"/>
        <v>17</v>
      </c>
    </row>
    <row r="12" spans="1:8" x14ac:dyDescent="0.2">
      <c r="A12">
        <v>3</v>
      </c>
      <c r="B12">
        <f>4+4</f>
        <v>8</v>
      </c>
      <c r="D12">
        <v>9</v>
      </c>
      <c r="E12">
        <f t="shared" ref="E12:E16" si="6">A11</f>
        <v>2.6666666666666665</v>
      </c>
      <c r="F12">
        <f t="shared" ref="F12:F16" ca="1" si="7">G11+1</f>
        <v>51</v>
      </c>
      <c r="G12">
        <f ca="1">COUNTIF(OFFSET(survival_calc!$A$2,0,0,num_times,1),"&lt;"&amp;A12)</f>
        <v>54</v>
      </c>
      <c r="H12">
        <f t="shared" ref="H12:H16" si="8">B11</f>
        <v>11</v>
      </c>
    </row>
    <row r="13" spans="1:8" x14ac:dyDescent="0.2">
      <c r="A13">
        <v>3.3333333333333335</v>
      </c>
      <c r="B13">
        <f>2+2</f>
        <v>4</v>
      </c>
      <c r="D13">
        <v>10</v>
      </c>
      <c r="E13">
        <f t="shared" si="6"/>
        <v>3</v>
      </c>
      <c r="F13">
        <f t="shared" ca="1" si="7"/>
        <v>55</v>
      </c>
      <c r="G13">
        <f ca="1">COUNTIF(OFFSET(survival_calc!$A$2,0,0,num_times,1),"&lt;"&amp;A13)</f>
        <v>59</v>
      </c>
      <c r="H13">
        <f t="shared" si="8"/>
        <v>8</v>
      </c>
    </row>
    <row r="14" spans="1:8" x14ac:dyDescent="0.2">
      <c r="A14">
        <v>3.6666666666666665</v>
      </c>
      <c r="B14">
        <f>2+1</f>
        <v>3</v>
      </c>
      <c r="D14">
        <v>11</v>
      </c>
      <c r="E14">
        <f t="shared" si="6"/>
        <v>3.3333333333333335</v>
      </c>
      <c r="F14">
        <f t="shared" ca="1" si="7"/>
        <v>60</v>
      </c>
      <c r="G14">
        <f ca="1">COUNTIF(OFFSET(survival_calc!$A$2,0,0,num_times,1),"&lt;"&amp;A14)</f>
        <v>63</v>
      </c>
      <c r="H14">
        <f t="shared" si="8"/>
        <v>4</v>
      </c>
    </row>
    <row r="15" spans="1:8" x14ac:dyDescent="0.2">
      <c r="A15">
        <v>4</v>
      </c>
      <c r="B15">
        <v>1</v>
      </c>
      <c r="D15">
        <v>12</v>
      </c>
      <c r="E15">
        <f t="shared" si="6"/>
        <v>3.6666666666666665</v>
      </c>
      <c r="F15">
        <f t="shared" ca="1" si="7"/>
        <v>64</v>
      </c>
      <c r="G15">
        <f ca="1">COUNTIF(OFFSET(survival_calc!$A$2,0,0,num_times,1),"&lt;"&amp;A15)</f>
        <v>67</v>
      </c>
      <c r="H15">
        <f t="shared" si="8"/>
        <v>3</v>
      </c>
    </row>
    <row r="16" spans="1:8" x14ac:dyDescent="0.2">
      <c r="A16">
        <v>4.333333333333333</v>
      </c>
      <c r="B16">
        <v>0</v>
      </c>
      <c r="D16">
        <v>13</v>
      </c>
      <c r="E16">
        <f t="shared" si="6"/>
        <v>4</v>
      </c>
      <c r="F16">
        <f t="shared" ca="1" si="7"/>
        <v>68</v>
      </c>
      <c r="G16">
        <f ca="1">COUNTIF(OFFSET(survival_calc!$A$2,0,0,num_times,1),"&lt;"&amp;A16)</f>
        <v>72</v>
      </c>
      <c r="H16">
        <f t="shared" si="8"/>
        <v>1</v>
      </c>
    </row>
    <row r="17" spans="1:2" x14ac:dyDescent="0.2">
      <c r="A17">
        <v>4.666666666666667</v>
      </c>
      <c r="B17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14"/>
  <sheetViews>
    <sheetView workbookViewId="0">
      <selection sqref="A1:E14"/>
    </sheetView>
  </sheetViews>
  <sheetFormatPr defaultRowHeight="12.75" x14ac:dyDescent="0.2"/>
  <sheetData>
    <row r="1" spans="1:5" x14ac:dyDescent="0.2">
      <c r="A1" t="s">
        <v>4</v>
      </c>
      <c r="B1" t="s">
        <v>0</v>
      </c>
      <c r="C1" t="s">
        <v>5</v>
      </c>
      <c r="D1" t="s">
        <v>6</v>
      </c>
      <c r="E1" t="s">
        <v>7</v>
      </c>
    </row>
    <row r="2" spans="1:5" x14ac:dyDescent="0.2">
      <c r="A2">
        <v>1</v>
      </c>
      <c r="B2">
        <v>0</v>
      </c>
      <c r="C2">
        <v>1</v>
      </c>
      <c r="D2">
        <v>19</v>
      </c>
      <c r="E2">
        <v>540</v>
      </c>
    </row>
    <row r="3" spans="1:5" x14ac:dyDescent="0.2">
      <c r="A3">
        <v>2</v>
      </c>
      <c r="B3">
        <v>0.33333333333333331</v>
      </c>
      <c r="C3">
        <v>20</v>
      </c>
      <c r="D3">
        <v>24</v>
      </c>
      <c r="E3">
        <v>122</v>
      </c>
    </row>
    <row r="4" spans="1:5" x14ac:dyDescent="0.2">
      <c r="A4">
        <v>3</v>
      </c>
      <c r="B4">
        <v>0.66666666666666663</v>
      </c>
      <c r="C4">
        <v>25</v>
      </c>
      <c r="D4">
        <v>28</v>
      </c>
      <c r="E4">
        <v>78</v>
      </c>
    </row>
    <row r="5" spans="1:5" x14ac:dyDescent="0.2">
      <c r="A5">
        <v>4</v>
      </c>
      <c r="B5">
        <v>1</v>
      </c>
      <c r="C5">
        <v>29</v>
      </c>
      <c r="D5">
        <v>33</v>
      </c>
      <c r="E5">
        <v>44</v>
      </c>
    </row>
    <row r="6" spans="1:5" x14ac:dyDescent="0.2">
      <c r="A6">
        <v>5</v>
      </c>
      <c r="B6">
        <v>1.3333333333333333</v>
      </c>
      <c r="C6">
        <v>34</v>
      </c>
      <c r="D6">
        <v>37</v>
      </c>
      <c r="E6">
        <v>30</v>
      </c>
    </row>
    <row r="7" spans="1:5" x14ac:dyDescent="0.2">
      <c r="A7">
        <v>6</v>
      </c>
      <c r="B7">
        <v>1.6666666666666667</v>
      </c>
      <c r="C7">
        <v>38</v>
      </c>
      <c r="D7">
        <v>41</v>
      </c>
      <c r="E7">
        <v>24</v>
      </c>
    </row>
    <row r="8" spans="1:5" x14ac:dyDescent="0.2">
      <c r="A8">
        <v>7</v>
      </c>
      <c r="B8">
        <v>2</v>
      </c>
      <c r="C8">
        <v>42</v>
      </c>
      <c r="D8">
        <v>46</v>
      </c>
      <c r="E8">
        <v>20</v>
      </c>
    </row>
    <row r="9" spans="1:5" x14ac:dyDescent="0.2">
      <c r="A9">
        <v>8</v>
      </c>
      <c r="B9">
        <v>2.3333333333333335</v>
      </c>
      <c r="C9">
        <v>47</v>
      </c>
      <c r="D9">
        <v>50</v>
      </c>
      <c r="E9">
        <v>17</v>
      </c>
    </row>
    <row r="10" spans="1:5" x14ac:dyDescent="0.2">
      <c r="A10">
        <v>9</v>
      </c>
      <c r="B10">
        <v>2.6666666666666665</v>
      </c>
      <c r="C10">
        <v>51</v>
      </c>
      <c r="D10">
        <v>54</v>
      </c>
      <c r="E10">
        <v>11</v>
      </c>
    </row>
    <row r="11" spans="1:5" x14ac:dyDescent="0.2">
      <c r="A11">
        <v>10</v>
      </c>
      <c r="B11">
        <v>3</v>
      </c>
      <c r="C11">
        <v>55</v>
      </c>
      <c r="D11">
        <v>59</v>
      </c>
      <c r="E11">
        <v>8</v>
      </c>
    </row>
    <row r="12" spans="1:5" x14ac:dyDescent="0.2">
      <c r="A12">
        <v>11</v>
      </c>
      <c r="B12">
        <v>3.3333333333333335</v>
      </c>
      <c r="C12">
        <v>60</v>
      </c>
      <c r="D12">
        <v>63</v>
      </c>
      <c r="E12">
        <v>4</v>
      </c>
    </row>
    <row r="13" spans="1:5" x14ac:dyDescent="0.2">
      <c r="A13">
        <v>12</v>
      </c>
      <c r="B13">
        <v>3.6666666666666665</v>
      </c>
      <c r="C13">
        <v>64</v>
      </c>
      <c r="D13">
        <v>67</v>
      </c>
      <c r="E13">
        <v>3</v>
      </c>
    </row>
    <row r="14" spans="1:5" x14ac:dyDescent="0.2">
      <c r="A14">
        <v>13</v>
      </c>
      <c r="B14">
        <v>4</v>
      </c>
      <c r="C14">
        <v>68</v>
      </c>
      <c r="D14">
        <v>72</v>
      </c>
      <c r="E14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survival</vt:lpstr>
      <vt:lpstr>survival_calc</vt:lpstr>
      <vt:lpstr>nrisk_calc</vt:lpstr>
      <vt:lpstr>nrisk</vt:lpstr>
      <vt:lpstr>num_times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Cooney, Philip</dc:creator>
  <cp:lastModifiedBy>Philip Cooney</cp:lastModifiedBy>
  <dcterms:created xsi:type="dcterms:W3CDTF">2022-01-26T08:41:02Z</dcterms:created>
  <dcterms:modified xsi:type="dcterms:W3CDTF">2022-05-20T12:55:36Z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2022-01-26T08:40:52Z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5d5077a5-ad01-41ab-8e44-ae640ad3f865</vt:lpwstr>
  </property>
  <property fmtid="{D5CDD505-2E9C-101B-9397-08002B2CF9AE}" pid="8" name="MSIP_Label_3c9bec58-8084-492e-8360-0e1cfe36408c_ContentBits">
    <vt:lpwstr>0</vt:lpwstr>
  </property>
</Properties>
</file>