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sidneyhollingsworth/Downloads/"/>
    </mc:Choice>
  </mc:AlternateContent>
  <xr:revisionPtr revIDLastSave="0" documentId="13_ncr:1_{F5D1A889-EB3D-FC46-8E76-61B852757D8B}" xr6:coauthVersionLast="47" xr6:coauthVersionMax="47" xr10:uidLastSave="{00000000-0000-0000-0000-000000000000}"/>
  <bookViews>
    <workbookView xWindow="0" yWindow="460" windowWidth="28800" windowHeight="16680" xr2:uid="{00000000-000D-0000-FFFF-FFFF00000000}"/>
  </bookViews>
  <sheets>
    <sheet name="base" sheetId="1" r:id="rId1"/>
    <sheet name="Q1" sheetId="2" r:id="rId2"/>
    <sheet name="Q2" sheetId="3" r:id="rId3"/>
    <sheet name="Q3" sheetId="4" r:id="rId4"/>
    <sheet name="Q4" sheetId="5" r:id="rId5"/>
    <sheet name="Q5" sheetId="6" r:id="rId6"/>
  </sheets>
  <definedNames>
    <definedName name="_xlnm._FilterDatabase" localSheetId="0" hidden="1">base!$A$3:$AA$7</definedName>
    <definedName name="_xlnm._FilterDatabase" localSheetId="1" hidden="1">'Q1'!$A$3:$AA$7</definedName>
    <definedName name="_xlnm._FilterDatabase" localSheetId="2" hidden="1">'Q2'!$A$3:$AA$7</definedName>
    <definedName name="_xlnm._FilterDatabase" localSheetId="3" hidden="1">'Q3'!$A$3:$AA$7</definedName>
    <definedName name="_xlnm._FilterDatabase" localSheetId="4" hidden="1">'Q4'!$A$3:$AC$7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6" l="1"/>
  <c r="I3" i="6"/>
  <c r="G3" i="6"/>
  <c r="F3" i="6"/>
  <c r="D3" i="6"/>
  <c r="C3" i="6"/>
  <c r="H5" i="5"/>
  <c r="F5" i="5"/>
  <c r="D5" i="5"/>
  <c r="H7" i="4"/>
  <c r="P7" i="4" s="1"/>
  <c r="G7" i="4"/>
  <c r="N7" i="4" s="1"/>
  <c r="F7" i="4"/>
  <c r="K7" i="4" s="1"/>
  <c r="E7" i="4"/>
  <c r="I7" i="4" s="1"/>
  <c r="D7" i="4"/>
  <c r="P6" i="4"/>
  <c r="N6" i="4"/>
  <c r="M6" i="4"/>
  <c r="L6" i="4"/>
  <c r="K6" i="4"/>
  <c r="J6" i="4"/>
  <c r="I6" i="4"/>
  <c r="P5" i="4"/>
  <c r="O5" i="4"/>
  <c r="N5" i="4"/>
  <c r="M5" i="4"/>
  <c r="L5" i="4"/>
  <c r="K5" i="4"/>
  <c r="J5" i="4"/>
  <c r="I5" i="4"/>
  <c r="P4" i="4"/>
  <c r="O4" i="4"/>
  <c r="N4" i="4"/>
  <c r="M4" i="4"/>
  <c r="L4" i="4"/>
  <c r="K4" i="4"/>
  <c r="J4" i="4"/>
  <c r="I4" i="4"/>
  <c r="H9" i="3"/>
  <c r="J7" i="3"/>
  <c r="I7" i="3"/>
  <c r="H7" i="3"/>
  <c r="P7" i="3" s="1"/>
  <c r="G7" i="3"/>
  <c r="M7" i="3" s="1"/>
  <c r="F7" i="3"/>
  <c r="K7" i="3" s="1"/>
  <c r="E7" i="3"/>
  <c r="D7" i="3"/>
  <c r="P6" i="3"/>
  <c r="N6" i="3"/>
  <c r="M6" i="3"/>
  <c r="L6" i="3"/>
  <c r="K6" i="3"/>
  <c r="J6" i="3"/>
  <c r="I6" i="3"/>
  <c r="P5" i="3"/>
  <c r="N5" i="3"/>
  <c r="O5" i="3" s="1"/>
  <c r="M5" i="3"/>
  <c r="H10" i="3" s="1"/>
  <c r="L5" i="3"/>
  <c r="K5" i="3"/>
  <c r="J5" i="3"/>
  <c r="I5" i="3"/>
  <c r="P4" i="3"/>
  <c r="N4" i="3"/>
  <c r="M4" i="3"/>
  <c r="L4" i="3"/>
  <c r="K4" i="3"/>
  <c r="J4" i="3"/>
  <c r="I4" i="3"/>
  <c r="H7" i="2"/>
  <c r="G7" i="2"/>
  <c r="P7" i="2" s="1"/>
  <c r="F7" i="2"/>
  <c r="N7" i="2" s="1"/>
  <c r="E7" i="2"/>
  <c r="I7" i="2" s="1"/>
  <c r="D7" i="2"/>
  <c r="L7" i="2" s="1"/>
  <c r="P6" i="2"/>
  <c r="O6" i="2"/>
  <c r="N6" i="2"/>
  <c r="M6" i="2"/>
  <c r="L6" i="2"/>
  <c r="K6" i="2"/>
  <c r="J6" i="2"/>
  <c r="I6" i="2"/>
  <c r="P5" i="2"/>
  <c r="N5" i="2"/>
  <c r="M5" i="2"/>
  <c r="L5" i="2"/>
  <c r="K5" i="2"/>
  <c r="J5" i="2"/>
  <c r="I5" i="2"/>
  <c r="P4" i="2"/>
  <c r="N4" i="2"/>
  <c r="O5" i="2" s="1"/>
  <c r="M4" i="2"/>
  <c r="L4" i="2"/>
  <c r="K4" i="2"/>
  <c r="J4" i="2"/>
  <c r="I4" i="2"/>
  <c r="I7" i="1"/>
  <c r="H7" i="1"/>
  <c r="G7" i="1"/>
  <c r="L7" i="1" s="1"/>
  <c r="F7" i="1"/>
  <c r="K7" i="1" s="1"/>
  <c r="E7" i="1"/>
  <c r="D7" i="1"/>
  <c r="P6" i="1"/>
  <c r="N6" i="1"/>
  <c r="M6" i="1"/>
  <c r="L6" i="1"/>
  <c r="K6" i="1"/>
  <c r="J6" i="1"/>
  <c r="I6" i="1"/>
  <c r="P5" i="1"/>
  <c r="N5" i="1"/>
  <c r="O5" i="1" s="1"/>
  <c r="M5" i="1"/>
  <c r="L5" i="1"/>
  <c r="K5" i="1"/>
  <c r="J5" i="1"/>
  <c r="I5" i="1"/>
  <c r="P4" i="1"/>
  <c r="N4" i="1"/>
  <c r="M4" i="1"/>
  <c r="L4" i="1"/>
  <c r="K4" i="1"/>
  <c r="J4" i="1"/>
  <c r="I4" i="1"/>
  <c r="M7" i="1" l="1"/>
  <c r="J7" i="2"/>
  <c r="N7" i="3"/>
  <c r="N7" i="1"/>
  <c r="K7" i="2"/>
  <c r="J7" i="4"/>
  <c r="P7" i="1"/>
  <c r="M7" i="2"/>
  <c r="L7" i="4"/>
  <c r="M7" i="4"/>
  <c r="J7" i="1"/>
  <c r="O4" i="3"/>
  <c r="O4" i="1"/>
  <c r="L7" i="3"/>
</calcChain>
</file>

<file path=xl/sharedStrings.xml><?xml version="1.0" encoding="utf-8"?>
<sst xmlns="http://schemas.openxmlformats.org/spreadsheetml/2006/main" count="193" uniqueCount="41">
  <si>
    <t>statistics</t>
  </si>
  <si>
    <t>Send date</t>
  </si>
  <si>
    <t>Subject line</t>
  </si>
  <si>
    <t>Sent count</t>
  </si>
  <si>
    <t>Number of opens</t>
  </si>
  <si>
    <t>Number of clicks</t>
  </si>
  <si>
    <t>Number of gifts</t>
  </si>
  <si>
    <t>Total Raised</t>
  </si>
  <si>
    <t>Open rate (opens/sent)</t>
  </si>
  <si>
    <t>Clicks/sent</t>
  </si>
  <si>
    <t>Clicks/opens</t>
  </si>
  <si>
    <t>Gifts/sent</t>
  </si>
  <si>
    <t>Gifts/opens</t>
  </si>
  <si>
    <t>Gifts/clicks</t>
  </si>
  <si>
    <t>Average gift (total raised/gifts)</t>
  </si>
  <si>
    <t>Send Date</t>
  </si>
  <si>
    <t>Sent</t>
  </si>
  <si>
    <t>Opens</t>
  </si>
  <si>
    <t>Clicked</t>
  </si>
  <si>
    <t>Gifts</t>
  </si>
  <si>
    <t>Total raised</t>
  </si>
  <si>
    <t>Open rate</t>
  </si>
  <si>
    <t>% Change</t>
  </si>
  <si>
    <t>Average gift</t>
  </si>
  <si>
    <t>email_1</t>
  </si>
  <si>
    <t>got a sec</t>
  </si>
  <si>
    <t>email_2</t>
  </si>
  <si>
    <t>before midnight</t>
  </si>
  <si>
    <t>email_3</t>
  </si>
  <si>
    <t>Only You</t>
  </si>
  <si>
    <t>Total</t>
  </si>
  <si>
    <t>Subject</t>
  </si>
  <si>
    <t>Raised</t>
  </si>
  <si>
    <t>Average Gift</t>
  </si>
  <si>
    <t>this is crazy</t>
  </si>
  <si>
    <t>-</t>
  </si>
  <si>
    <t>one more minute</t>
  </si>
  <si>
    <t>Diff</t>
  </si>
  <si>
    <t>Open Rate</t>
  </si>
  <si>
    <t>Response Rate</t>
  </si>
  <si>
    <t>can’t stop hitting 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</si>
</sst>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0.0%"/>
  </numFmts>
  <fonts count="6" x14ac:knownFonts="1">
    <font>
      <sz val="10"/>
      <color rgb="FF000000"/>
      <name val="Arial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</font>
    <font>
      <sz val="10"/>
      <color rgb="FF274E13"/>
      <name val="Calibri"/>
      <family val="2"/>
    </font>
    <font>
      <sz val="10"/>
      <color rgb="FF66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D966"/>
        <bgColor rgb="FFFFD966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14" fontId="1" fillId="0" borderId="0" xfId="0" applyNumberFormat="1" applyFont="1" applyAlignment="1"/>
    <xf numFmtId="3" fontId="1" fillId="0" borderId="0" xfId="0" applyNumberFormat="1" applyFont="1" applyAlignment="1"/>
    <xf numFmtId="164" fontId="1" fillId="0" borderId="0" xfId="0" applyNumberFormat="1" applyFont="1" applyAlignment="1"/>
    <xf numFmtId="10" fontId="1" fillId="0" borderId="0" xfId="0" applyNumberFormat="1" applyFont="1" applyAlignment="1"/>
    <xf numFmtId="3" fontId="1" fillId="0" borderId="1" xfId="0" applyNumberFormat="1" applyFont="1" applyBorder="1" applyAlignment="1"/>
    <xf numFmtId="164" fontId="1" fillId="0" borderId="1" xfId="0" applyNumberFormat="1" applyFont="1" applyBorder="1" applyAlignment="1"/>
    <xf numFmtId="10" fontId="1" fillId="0" borderId="1" xfId="0" applyNumberFormat="1" applyFont="1" applyBorder="1" applyAlignment="1"/>
    <xf numFmtId="10" fontId="2" fillId="0" borderId="0" xfId="0" applyNumberFormat="1" applyFont="1"/>
    <xf numFmtId="0" fontId="3" fillId="2" borderId="0" xfId="0" applyFont="1" applyFill="1" applyAlignment="1"/>
    <xf numFmtId="10" fontId="4" fillId="0" borderId="0" xfId="0" applyNumberFormat="1" applyFont="1" applyAlignment="1"/>
    <xf numFmtId="10" fontId="5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/>
    <xf numFmtId="0" fontId="1" fillId="3" borderId="0" xfId="0" applyFont="1" applyFill="1" applyAlignment="1"/>
    <xf numFmtId="0" fontId="3" fillId="0" borderId="0" xfId="0" applyFont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horizontal="left" wrapText="1"/>
    </xf>
    <xf numFmtId="164" fontId="1" fillId="0" borderId="2" xfId="0" applyNumberFormat="1" applyFont="1" applyBorder="1" applyAlignment="1">
      <alignment horizontal="left" wrapText="1"/>
    </xf>
    <xf numFmtId="165" fontId="1" fillId="0" borderId="2" xfId="0" applyNumberFormat="1" applyFont="1" applyBorder="1" applyAlignment="1">
      <alignment horizontal="left" wrapText="1"/>
    </xf>
    <xf numFmtId="10" fontId="4" fillId="0" borderId="2" xfId="0" applyNumberFormat="1" applyFont="1" applyBorder="1" applyAlignment="1">
      <alignment horizontal="left" wrapText="1"/>
    </xf>
    <xf numFmtId="10" fontId="5" fillId="0" borderId="2" xfId="0" applyNumberFormat="1" applyFont="1" applyBorder="1" applyAlignment="1">
      <alignment horizontal="left" wrapText="1"/>
    </xf>
    <xf numFmtId="3" fontId="1" fillId="0" borderId="2" xfId="0" applyNumberFormat="1" applyFont="1" applyBorder="1" applyAlignment="1">
      <alignment horizontal="left" wrapText="1"/>
    </xf>
    <xf numFmtId="166" fontId="1" fillId="0" borderId="2" xfId="0" applyNumberFormat="1" applyFont="1" applyBorder="1" applyAlignment="1">
      <alignment horizontal="left" wrapText="1"/>
    </xf>
    <xf numFmtId="10" fontId="1" fillId="0" borderId="2" xfId="0" applyNumberFormat="1" applyFont="1" applyBorder="1" applyAlignment="1">
      <alignment horizontal="left" wrapText="1"/>
    </xf>
    <xf numFmtId="3" fontId="4" fillId="0" borderId="2" xfId="0" applyNumberFormat="1" applyFont="1" applyBorder="1" applyAlignment="1">
      <alignment horizontal="left" wrapText="1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"/>
  <sheetViews>
    <sheetView tabSelected="1" topLeftCell="A3" workbookViewId="0">
      <selection activeCell="C26" sqref="C26"/>
    </sheetView>
  </sheetViews>
  <sheetFormatPr baseColWidth="10" defaultColWidth="14.5" defaultRowHeight="15.75" customHeight="1" x14ac:dyDescent="0.15"/>
  <cols>
    <col min="1" max="1" width="7.83203125" customWidth="1"/>
    <col min="2" max="2" width="13.1640625" customWidth="1"/>
    <col min="3" max="3" width="13.5" customWidth="1"/>
    <col min="4" max="4" width="9.5" customWidth="1"/>
    <col min="6" max="6" width="14" customWidth="1"/>
    <col min="7" max="7" width="13.33203125" customWidth="1"/>
    <col min="8" max="8" width="13.6640625" customWidth="1"/>
    <col min="9" max="9" width="12.6640625" customWidth="1"/>
    <col min="10" max="10" width="11.5" customWidth="1"/>
    <col min="11" max="11" width="10.83203125" customWidth="1"/>
    <col min="12" max="12" width="11.5" customWidth="1"/>
    <col min="13" max="13" width="12.5" customWidth="1"/>
    <col min="14" max="14" width="13.33203125" customWidth="1"/>
    <col min="15" max="15" width="11.83203125" customWidth="1"/>
    <col min="16" max="16" width="14.33203125" customWidth="1"/>
  </cols>
  <sheetData>
    <row r="1" spans="1:17" ht="14" hidden="1" x14ac:dyDescent="0.2">
      <c r="B1" s="1"/>
      <c r="C1" s="1"/>
      <c r="D1" s="1"/>
      <c r="E1" s="1"/>
      <c r="F1" s="1"/>
      <c r="G1" s="1"/>
      <c r="H1" s="1"/>
      <c r="I1" s="30" t="s">
        <v>0</v>
      </c>
      <c r="J1" s="31"/>
      <c r="K1" s="31"/>
      <c r="L1" s="31"/>
      <c r="M1" s="31"/>
      <c r="N1" s="31"/>
      <c r="O1" s="31"/>
      <c r="P1" s="31"/>
      <c r="Q1" s="31"/>
    </row>
    <row r="2" spans="1:17" ht="14" hidden="1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/>
      <c r="P2" s="1" t="s">
        <v>14</v>
      </c>
    </row>
    <row r="3" spans="1:17" ht="14" x14ac:dyDescent="0.2">
      <c r="A3" s="2"/>
      <c r="B3" s="3" t="s">
        <v>15</v>
      </c>
      <c r="C3" s="3" t="s">
        <v>2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22</v>
      </c>
      <c r="P3" s="3" t="s">
        <v>23</v>
      </c>
    </row>
    <row r="4" spans="1:17" ht="14" x14ac:dyDescent="0.2">
      <c r="A4" s="2" t="s">
        <v>24</v>
      </c>
      <c r="B4" s="4">
        <v>42117</v>
      </c>
      <c r="C4" s="1" t="s">
        <v>25</v>
      </c>
      <c r="D4" s="5">
        <v>415714</v>
      </c>
      <c r="E4" s="5">
        <v>64347</v>
      </c>
      <c r="F4" s="5">
        <v>2289</v>
      </c>
      <c r="G4" s="1">
        <v>71</v>
      </c>
      <c r="H4" s="6">
        <v>1283</v>
      </c>
      <c r="I4" s="7">
        <f t="shared" ref="I4:I7" si="0">E4/D4</f>
        <v>0.15478670432075897</v>
      </c>
      <c r="J4" s="7">
        <f t="shared" ref="J4:J7" si="1">F4/D4</f>
        <v>5.5061893513328871E-3</v>
      </c>
      <c r="K4" s="7">
        <f t="shared" ref="K4:K7" si="2">F4/E4</f>
        <v>3.557275397454427E-2</v>
      </c>
      <c r="L4" s="7">
        <f t="shared" ref="L4:L7" si="3">G4/D4</f>
        <v>1.7079049538865662E-4</v>
      </c>
      <c r="M4" s="7">
        <f t="shared" ref="M4:M7" si="4">G4/E4</f>
        <v>1.1033925435529239E-3</v>
      </c>
      <c r="N4" s="7">
        <f t="shared" ref="N4:N7" si="5">G4/F4</f>
        <v>3.1017911751856708E-2</v>
      </c>
      <c r="O4" s="7">
        <f>(N5-N4)/N4</f>
        <v>1.4555028231271341</v>
      </c>
      <c r="P4" s="6">
        <f t="shared" ref="P4:P7" si="6">H4/G4</f>
        <v>18.070422535211268</v>
      </c>
    </row>
    <row r="5" spans="1:17" ht="14" x14ac:dyDescent="0.2">
      <c r="A5" s="2" t="s">
        <v>26</v>
      </c>
      <c r="B5" s="4">
        <v>42120</v>
      </c>
      <c r="C5" s="1" t="s">
        <v>27</v>
      </c>
      <c r="D5" s="5">
        <v>417767</v>
      </c>
      <c r="E5" s="5">
        <v>66396</v>
      </c>
      <c r="F5" s="5">
        <v>2941</v>
      </c>
      <c r="G5" s="1">
        <v>224</v>
      </c>
      <c r="H5" s="6">
        <v>1478</v>
      </c>
      <c r="I5" s="7">
        <f t="shared" si="0"/>
        <v>0.15893069581848254</v>
      </c>
      <c r="J5" s="7">
        <f t="shared" si="1"/>
        <v>7.0398092716753595E-3</v>
      </c>
      <c r="K5" s="7">
        <f t="shared" si="2"/>
        <v>4.4294837038375806E-2</v>
      </c>
      <c r="L5" s="7">
        <f t="shared" si="3"/>
        <v>5.3618404517350577E-4</v>
      </c>
      <c r="M5" s="7">
        <f t="shared" si="4"/>
        <v>3.3736972106753419E-3</v>
      </c>
      <c r="N5" s="7">
        <f t="shared" si="5"/>
        <v>7.6164569874192456E-2</v>
      </c>
      <c r="O5" s="7">
        <f>(N5-N4)/N4</f>
        <v>1.4555028231271341</v>
      </c>
      <c r="P5" s="6">
        <f t="shared" si="6"/>
        <v>6.5982142857142856</v>
      </c>
    </row>
    <row r="6" spans="1:17" ht="14" x14ac:dyDescent="0.2">
      <c r="A6" s="2" t="s">
        <v>28</v>
      </c>
      <c r="B6" s="4">
        <v>42124</v>
      </c>
      <c r="C6" s="1" t="s">
        <v>29</v>
      </c>
      <c r="D6" s="5">
        <v>418328</v>
      </c>
      <c r="E6" s="5">
        <v>62676</v>
      </c>
      <c r="F6" s="5">
        <v>3486</v>
      </c>
      <c r="G6" s="1">
        <v>103</v>
      </c>
      <c r="H6" s="6">
        <v>3189</v>
      </c>
      <c r="I6" s="7">
        <f t="shared" si="0"/>
        <v>0.14982501768946854</v>
      </c>
      <c r="J6" s="7">
        <f t="shared" si="1"/>
        <v>8.3331739687517933E-3</v>
      </c>
      <c r="K6" s="7">
        <f t="shared" si="2"/>
        <v>5.5619375837641205E-2</v>
      </c>
      <c r="L6" s="7">
        <f t="shared" si="3"/>
        <v>2.4621827848004434E-4</v>
      </c>
      <c r="M6" s="7">
        <f t="shared" si="4"/>
        <v>1.6433722637054055E-3</v>
      </c>
      <c r="N6" s="7">
        <f t="shared" si="5"/>
        <v>2.9546758462421115E-2</v>
      </c>
      <c r="O6" s="7"/>
      <c r="P6" s="6">
        <f t="shared" si="6"/>
        <v>30.961165048543688</v>
      </c>
    </row>
    <row r="7" spans="1:17" ht="14" x14ac:dyDescent="0.2">
      <c r="A7" s="2" t="s">
        <v>30</v>
      </c>
      <c r="B7" s="1"/>
      <c r="C7" s="1"/>
      <c r="D7" s="8">
        <f t="shared" ref="D7:H7" si="7">SUM(D3:D6)</f>
        <v>1251809</v>
      </c>
      <c r="E7" s="8">
        <f t="shared" si="7"/>
        <v>193419</v>
      </c>
      <c r="F7" s="8">
        <f t="shared" si="7"/>
        <v>8716</v>
      </c>
      <c r="G7" s="8">
        <f t="shared" si="7"/>
        <v>398</v>
      </c>
      <c r="H7" s="9">
        <f t="shared" si="7"/>
        <v>5950</v>
      </c>
      <c r="I7" s="10">
        <f t="shared" si="0"/>
        <v>0.15451159082575697</v>
      </c>
      <c r="J7" s="10">
        <f t="shared" si="1"/>
        <v>6.9627235464835291E-3</v>
      </c>
      <c r="K7" s="10">
        <f t="shared" si="2"/>
        <v>4.5062791142545459E-2</v>
      </c>
      <c r="L7" s="10">
        <f t="shared" si="3"/>
        <v>3.1793987740941308E-4</v>
      </c>
      <c r="M7" s="10">
        <f t="shared" si="4"/>
        <v>2.0577089117408322E-3</v>
      </c>
      <c r="N7" s="10">
        <f t="shared" si="5"/>
        <v>4.5663148233134464E-2</v>
      </c>
      <c r="O7" s="10"/>
      <c r="P7" s="9">
        <f t="shared" si="6"/>
        <v>14.949748743718592</v>
      </c>
    </row>
    <row r="8" spans="1:17" ht="14" x14ac:dyDescent="0.2">
      <c r="B8" s="1"/>
      <c r="C8" s="1"/>
      <c r="D8" s="1"/>
      <c r="E8" s="1"/>
      <c r="F8" s="1"/>
      <c r="G8" s="1"/>
      <c r="H8" s="1"/>
      <c r="I8" s="1"/>
    </row>
    <row r="9" spans="1:17" ht="14" x14ac:dyDescent="0.2">
      <c r="B9" s="1"/>
      <c r="C9" s="1"/>
      <c r="D9" s="1"/>
      <c r="E9" s="1"/>
      <c r="F9" s="1"/>
      <c r="G9" s="1"/>
      <c r="H9" s="1"/>
      <c r="I9" s="1"/>
      <c r="O9" s="11"/>
    </row>
  </sheetData>
  <autoFilter ref="A3:AA7" xr:uid="{00000000-0009-0000-0000-000000000000}">
    <sortState xmlns:xlrd2="http://schemas.microsoft.com/office/spreadsheetml/2017/richdata2" ref="A3:AA7">
      <sortCondition ref="B3:B7"/>
    </sortState>
  </autoFilter>
  <mergeCells count="1">
    <mergeCell ref="I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5"/>
  <sheetViews>
    <sheetView topLeftCell="A3" workbookViewId="0">
      <selection activeCell="O29" sqref="O29"/>
    </sheetView>
  </sheetViews>
  <sheetFormatPr baseColWidth="10" defaultColWidth="14.5" defaultRowHeight="15.75" customHeight="1" x14ac:dyDescent="0.15"/>
  <cols>
    <col min="1" max="1" width="7.83203125" customWidth="1"/>
    <col min="2" max="2" width="10.33203125" customWidth="1"/>
    <col min="3" max="3" width="13.5" customWidth="1"/>
    <col min="4" max="4" width="9.5" hidden="1" customWidth="1"/>
    <col min="5" max="5" width="14.5" hidden="1"/>
    <col min="6" max="6" width="14" hidden="1" customWidth="1"/>
    <col min="7" max="7" width="13.33203125" hidden="1" customWidth="1"/>
    <col min="8" max="8" width="10.5" hidden="1" customWidth="1"/>
    <col min="9" max="9" width="8.83203125" hidden="1" customWidth="1"/>
    <col min="10" max="10" width="9.5" hidden="1" customWidth="1"/>
    <col min="11" max="11" width="10.83203125" hidden="1" customWidth="1"/>
    <col min="12" max="12" width="8.6640625" hidden="1" customWidth="1"/>
    <col min="13" max="13" width="10.1640625" hidden="1" customWidth="1"/>
    <col min="14" max="14" width="12.6640625" customWidth="1"/>
    <col min="15" max="15" width="12.5" customWidth="1"/>
    <col min="16" max="16" width="10.83203125" hidden="1" customWidth="1"/>
  </cols>
  <sheetData>
    <row r="1" spans="1:17" ht="14" hidden="1" x14ac:dyDescent="0.2">
      <c r="B1" s="1"/>
      <c r="C1" s="1"/>
      <c r="D1" s="1"/>
      <c r="E1" s="1"/>
      <c r="F1" s="1"/>
      <c r="G1" s="1"/>
      <c r="H1" s="1"/>
      <c r="I1" s="30" t="s">
        <v>0</v>
      </c>
      <c r="J1" s="31"/>
      <c r="K1" s="31"/>
      <c r="L1" s="31"/>
      <c r="M1" s="31"/>
      <c r="N1" s="31"/>
      <c r="O1" s="31"/>
      <c r="P1" s="31"/>
      <c r="Q1" s="31"/>
    </row>
    <row r="2" spans="1:17" ht="14" hidden="1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/>
      <c r="P2" s="1" t="s">
        <v>14</v>
      </c>
    </row>
    <row r="3" spans="1:17" ht="14" x14ac:dyDescent="0.2">
      <c r="A3" s="2"/>
      <c r="B3" s="3" t="s">
        <v>15</v>
      </c>
      <c r="C3" s="3" t="s">
        <v>2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9</v>
      </c>
      <c r="K3" s="3" t="s">
        <v>10</v>
      </c>
      <c r="L3" s="3" t="s">
        <v>11</v>
      </c>
      <c r="M3" s="3" t="s">
        <v>12</v>
      </c>
      <c r="N3" s="12" t="s">
        <v>13</v>
      </c>
      <c r="O3" s="3" t="s">
        <v>22</v>
      </c>
      <c r="P3" s="3" t="s">
        <v>23</v>
      </c>
    </row>
    <row r="4" spans="1:17" ht="14" x14ac:dyDescent="0.2">
      <c r="A4" s="2" t="s">
        <v>24</v>
      </c>
      <c r="B4" s="4">
        <v>42117</v>
      </c>
      <c r="C4" s="1" t="s">
        <v>25</v>
      </c>
      <c r="D4" s="5">
        <v>415714</v>
      </c>
      <c r="E4" s="5">
        <v>64347</v>
      </c>
      <c r="F4" s="5">
        <v>2289</v>
      </c>
      <c r="G4" s="1">
        <v>71</v>
      </c>
      <c r="H4" s="6">
        <v>1283</v>
      </c>
      <c r="I4" s="7">
        <f t="shared" ref="I4:I7" si="0">E4/D4</f>
        <v>0.15478670432075897</v>
      </c>
      <c r="J4" s="7">
        <f t="shared" ref="J4:J7" si="1">F4/D4</f>
        <v>5.5061893513328871E-3</v>
      </c>
      <c r="K4" s="7">
        <f t="shared" ref="K4:K7" si="2">F4/E4</f>
        <v>3.557275397454427E-2</v>
      </c>
      <c r="L4" s="7">
        <f t="shared" ref="L4:L7" si="3">G4/D4</f>
        <v>1.7079049538865662E-4</v>
      </c>
      <c r="M4" s="7">
        <f t="shared" ref="M4:M7" si="4">G4/E4</f>
        <v>1.1033925435529239E-3</v>
      </c>
      <c r="N4" s="7">
        <f t="shared" ref="N4:N7" si="5">G4/F4</f>
        <v>3.1017911751856708E-2</v>
      </c>
      <c r="O4" s="13"/>
      <c r="P4" s="6">
        <f t="shared" ref="P4:P7" si="6">H4/G4</f>
        <v>18.070422535211268</v>
      </c>
    </row>
    <row r="5" spans="1:17" ht="14" x14ac:dyDescent="0.2">
      <c r="A5" s="2" t="s">
        <v>26</v>
      </c>
      <c r="B5" s="4">
        <v>42120</v>
      </c>
      <c r="C5" s="1" t="s">
        <v>27</v>
      </c>
      <c r="D5" s="5">
        <v>417767</v>
      </c>
      <c r="E5" s="5">
        <v>66396</v>
      </c>
      <c r="F5" s="5">
        <v>2941</v>
      </c>
      <c r="G5" s="1">
        <v>224</v>
      </c>
      <c r="H5" s="6">
        <v>1478</v>
      </c>
      <c r="I5" s="7">
        <f t="shared" si="0"/>
        <v>0.15893069581848254</v>
      </c>
      <c r="J5" s="7">
        <f t="shared" si="1"/>
        <v>7.0398092716753595E-3</v>
      </c>
      <c r="K5" s="7">
        <f t="shared" si="2"/>
        <v>4.4294837038375806E-2</v>
      </c>
      <c r="L5" s="7">
        <f t="shared" si="3"/>
        <v>5.3618404517350577E-4</v>
      </c>
      <c r="M5" s="7">
        <f t="shared" si="4"/>
        <v>3.3736972106753419E-3</v>
      </c>
      <c r="N5" s="7">
        <f t="shared" si="5"/>
        <v>7.6164569874192456E-2</v>
      </c>
      <c r="O5" s="13">
        <f t="shared" ref="O5:O6" si="7">(N5-N4)/N4</f>
        <v>1.4555028231271341</v>
      </c>
      <c r="P5" s="6">
        <f t="shared" si="6"/>
        <v>6.5982142857142856</v>
      </c>
    </row>
    <row r="6" spans="1:17" ht="14" x14ac:dyDescent="0.2">
      <c r="A6" s="2" t="s">
        <v>28</v>
      </c>
      <c r="B6" s="4">
        <v>42124</v>
      </c>
      <c r="C6" s="1" t="s">
        <v>29</v>
      </c>
      <c r="D6" s="5">
        <v>418328</v>
      </c>
      <c r="E6" s="5">
        <v>62676</v>
      </c>
      <c r="F6" s="5">
        <v>3486</v>
      </c>
      <c r="G6" s="1">
        <v>103</v>
      </c>
      <c r="H6" s="6">
        <v>3189</v>
      </c>
      <c r="I6" s="7">
        <f t="shared" si="0"/>
        <v>0.14982501768946854</v>
      </c>
      <c r="J6" s="7">
        <f t="shared" si="1"/>
        <v>8.3331739687517933E-3</v>
      </c>
      <c r="K6" s="7">
        <f t="shared" si="2"/>
        <v>5.5619375837641205E-2</v>
      </c>
      <c r="L6" s="7">
        <f t="shared" si="3"/>
        <v>2.4621827848004434E-4</v>
      </c>
      <c r="M6" s="7">
        <f t="shared" si="4"/>
        <v>1.6433722637054055E-3</v>
      </c>
      <c r="N6" s="7">
        <f t="shared" si="5"/>
        <v>2.9546758462421115E-2</v>
      </c>
      <c r="O6" s="14">
        <f t="shared" si="7"/>
        <v>-0.61206689000901571</v>
      </c>
      <c r="P6" s="6">
        <f t="shared" si="6"/>
        <v>30.961165048543688</v>
      </c>
    </row>
    <row r="7" spans="1:17" ht="14" x14ac:dyDescent="0.2">
      <c r="A7" s="10" t="s">
        <v>30</v>
      </c>
      <c r="B7" s="10"/>
      <c r="C7" s="10"/>
      <c r="D7" s="8">
        <f t="shared" ref="D7:H7" si="8">SUM(D3:D6)</f>
        <v>1251809</v>
      </c>
      <c r="E7" s="8">
        <f t="shared" si="8"/>
        <v>193419</v>
      </c>
      <c r="F7" s="8">
        <f t="shared" si="8"/>
        <v>8716</v>
      </c>
      <c r="G7" s="8">
        <f t="shared" si="8"/>
        <v>398</v>
      </c>
      <c r="H7" s="9">
        <f t="shared" si="8"/>
        <v>5950</v>
      </c>
      <c r="I7" s="10">
        <f t="shared" si="0"/>
        <v>0.15451159082575697</v>
      </c>
      <c r="J7" s="10">
        <f t="shared" si="1"/>
        <v>6.9627235464835291E-3</v>
      </c>
      <c r="K7" s="10">
        <f t="shared" si="2"/>
        <v>4.5062791142545459E-2</v>
      </c>
      <c r="L7" s="10">
        <f t="shared" si="3"/>
        <v>3.1793987740941308E-4</v>
      </c>
      <c r="M7" s="10">
        <f t="shared" si="4"/>
        <v>2.0577089117408322E-3</v>
      </c>
      <c r="N7" s="10">
        <f t="shared" si="5"/>
        <v>4.5663148233134464E-2</v>
      </c>
      <c r="O7" s="10"/>
      <c r="P7" s="9">
        <f t="shared" si="6"/>
        <v>14.949748743718592</v>
      </c>
    </row>
    <row r="8" spans="1:17" ht="14" x14ac:dyDescent="0.2">
      <c r="B8" s="1"/>
      <c r="C8" s="1"/>
      <c r="D8" s="1"/>
      <c r="E8" s="1"/>
      <c r="F8" s="1"/>
      <c r="G8" s="1"/>
      <c r="H8" s="1"/>
      <c r="I8" s="1"/>
    </row>
    <row r="9" spans="1:17" ht="14" x14ac:dyDescent="0.2">
      <c r="B9" s="1"/>
      <c r="C9" s="1"/>
      <c r="D9" s="1"/>
      <c r="E9" s="1"/>
      <c r="F9" s="1"/>
      <c r="G9" s="1"/>
      <c r="H9" s="1"/>
      <c r="I9" s="1"/>
      <c r="O9" s="15"/>
    </row>
    <row r="14" spans="1:17" ht="13" x14ac:dyDescent="0.15"/>
    <row r="15" spans="1:17" ht="13" x14ac:dyDescent="0.15"/>
  </sheetData>
  <autoFilter ref="A3:AA7" xr:uid="{00000000-0009-0000-0000-000001000000}">
    <sortState xmlns:xlrd2="http://schemas.microsoft.com/office/spreadsheetml/2017/richdata2" ref="A3:AA7">
      <sortCondition ref="B3:B7"/>
    </sortState>
  </autoFilter>
  <mergeCells count="1">
    <mergeCell ref="I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1"/>
  <sheetViews>
    <sheetView topLeftCell="A3" workbookViewId="0"/>
  </sheetViews>
  <sheetFormatPr baseColWidth="10" defaultColWidth="14.5" defaultRowHeight="15.75" customHeight="1" x14ac:dyDescent="0.15"/>
  <cols>
    <col min="1" max="1" width="7.83203125" customWidth="1"/>
    <col min="2" max="2" width="13.1640625" customWidth="1"/>
    <col min="3" max="3" width="13.5" customWidth="1"/>
    <col min="4" max="4" width="9.5" customWidth="1"/>
    <col min="6" max="6" width="14" customWidth="1"/>
    <col min="7" max="7" width="13.33203125" customWidth="1"/>
    <col min="8" max="8" width="13.6640625" customWidth="1"/>
    <col min="9" max="9" width="12.6640625" hidden="1" customWidth="1"/>
    <col min="10" max="10" width="14.5" hidden="1" customWidth="1"/>
    <col min="11" max="11" width="14.33203125" hidden="1" customWidth="1"/>
    <col min="12" max="12" width="11.5" hidden="1" customWidth="1"/>
    <col min="13" max="13" width="12.5" customWidth="1"/>
    <col min="14" max="14" width="13.33203125" customWidth="1"/>
    <col min="15" max="15" width="11.83203125" customWidth="1"/>
    <col min="16" max="16" width="14.33203125" customWidth="1"/>
  </cols>
  <sheetData>
    <row r="1" spans="1:17" ht="14" hidden="1" x14ac:dyDescent="0.2">
      <c r="B1" s="1"/>
      <c r="C1" s="1"/>
      <c r="D1" s="1"/>
      <c r="E1" s="1"/>
      <c r="F1" s="1"/>
      <c r="G1" s="1"/>
      <c r="H1" s="1"/>
      <c r="I1" s="30" t="s">
        <v>0</v>
      </c>
      <c r="J1" s="31"/>
      <c r="K1" s="31"/>
      <c r="L1" s="31"/>
      <c r="M1" s="31"/>
      <c r="N1" s="31"/>
      <c r="O1" s="31"/>
      <c r="P1" s="31"/>
      <c r="Q1" s="31"/>
    </row>
    <row r="2" spans="1:17" ht="14" hidden="1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/>
      <c r="P2" s="1" t="s">
        <v>14</v>
      </c>
    </row>
    <row r="3" spans="1:17" ht="14" x14ac:dyDescent="0.2">
      <c r="A3" s="2"/>
      <c r="B3" s="3" t="s">
        <v>15</v>
      </c>
      <c r="C3" s="3" t="s">
        <v>2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9</v>
      </c>
      <c r="K3" s="3" t="s">
        <v>10</v>
      </c>
      <c r="L3" s="3" t="s">
        <v>11</v>
      </c>
      <c r="M3" s="17" t="s">
        <v>12</v>
      </c>
      <c r="N3" s="3" t="s">
        <v>13</v>
      </c>
      <c r="O3" s="3" t="s">
        <v>22</v>
      </c>
      <c r="P3" s="3" t="s">
        <v>23</v>
      </c>
    </row>
    <row r="4" spans="1:17" ht="14" hidden="1" x14ac:dyDescent="0.2">
      <c r="A4" s="2" t="s">
        <v>24</v>
      </c>
      <c r="B4" s="4">
        <v>42117</v>
      </c>
      <c r="C4" s="1" t="s">
        <v>25</v>
      </c>
      <c r="D4" s="5">
        <v>415714</v>
      </c>
      <c r="E4" s="5">
        <v>64347</v>
      </c>
      <c r="F4" s="5">
        <v>2289</v>
      </c>
      <c r="G4" s="1">
        <v>71</v>
      </c>
      <c r="H4" s="6">
        <v>1283</v>
      </c>
      <c r="I4" s="7">
        <f t="shared" ref="I4:I7" si="0">E4/D4</f>
        <v>0.15478670432075897</v>
      </c>
      <c r="J4" s="7">
        <f t="shared" ref="J4:J7" si="1">F4/D4</f>
        <v>5.5061893513328871E-3</v>
      </c>
      <c r="K4" s="7">
        <f t="shared" ref="K4:K7" si="2">F4/E4</f>
        <v>3.557275397454427E-2</v>
      </c>
      <c r="L4" s="7">
        <f t="shared" ref="L4:L7" si="3">G4/D4</f>
        <v>1.7079049538865662E-4</v>
      </c>
      <c r="M4" s="7">
        <f t="shared" ref="M4:M7" si="4">G4/E4</f>
        <v>1.1033925435529239E-3</v>
      </c>
      <c r="N4" s="7">
        <f t="shared" ref="N4:N7" si="5">G4/F4</f>
        <v>3.1017911751856708E-2</v>
      </c>
      <c r="O4" s="7">
        <f>(N5-N4)/N4</f>
        <v>1.4555028231271341</v>
      </c>
      <c r="P4" s="6">
        <f t="shared" ref="P4:P7" si="6">H4/G4</f>
        <v>18.070422535211268</v>
      </c>
    </row>
    <row r="5" spans="1:17" ht="14" x14ac:dyDescent="0.2">
      <c r="A5" s="2" t="s">
        <v>26</v>
      </c>
      <c r="B5" s="4">
        <v>42120</v>
      </c>
      <c r="C5" s="1" t="s">
        <v>27</v>
      </c>
      <c r="D5" s="5">
        <v>417767</v>
      </c>
      <c r="E5" s="5">
        <v>66396</v>
      </c>
      <c r="F5" s="5">
        <v>2941</v>
      </c>
      <c r="G5" s="1">
        <v>224</v>
      </c>
      <c r="H5" s="6">
        <v>1478</v>
      </c>
      <c r="I5" s="7">
        <f t="shared" si="0"/>
        <v>0.15893069581848254</v>
      </c>
      <c r="J5" s="7">
        <f t="shared" si="1"/>
        <v>7.0398092716753595E-3</v>
      </c>
      <c r="K5" s="7">
        <f t="shared" si="2"/>
        <v>4.4294837038375806E-2</v>
      </c>
      <c r="L5" s="7">
        <f t="shared" si="3"/>
        <v>5.3618404517350577E-4</v>
      </c>
      <c r="M5" s="7">
        <f t="shared" si="4"/>
        <v>3.3736972106753419E-3</v>
      </c>
      <c r="N5" s="7">
        <f t="shared" si="5"/>
        <v>7.6164569874192456E-2</v>
      </c>
      <c r="O5" s="7">
        <f>(N5-N4)/N4</f>
        <v>1.4555028231271341</v>
      </c>
      <c r="P5" s="6">
        <f t="shared" si="6"/>
        <v>6.5982142857142856</v>
      </c>
    </row>
    <row r="6" spans="1:17" ht="14" hidden="1" x14ac:dyDescent="0.2">
      <c r="A6" s="2" t="s">
        <v>28</v>
      </c>
      <c r="B6" s="4">
        <v>42124</v>
      </c>
      <c r="C6" s="1" t="s">
        <v>29</v>
      </c>
      <c r="D6" s="5">
        <v>418328</v>
      </c>
      <c r="E6" s="5">
        <v>62676</v>
      </c>
      <c r="F6" s="5">
        <v>3486</v>
      </c>
      <c r="G6" s="1">
        <v>103</v>
      </c>
      <c r="H6" s="6">
        <v>3189</v>
      </c>
      <c r="I6" s="7">
        <f t="shared" si="0"/>
        <v>0.14982501768946854</v>
      </c>
      <c r="J6" s="7">
        <f t="shared" si="1"/>
        <v>8.3331739687517933E-3</v>
      </c>
      <c r="K6" s="7">
        <f t="shared" si="2"/>
        <v>5.5619375837641205E-2</v>
      </c>
      <c r="L6" s="7">
        <f t="shared" si="3"/>
        <v>2.4621827848004434E-4</v>
      </c>
      <c r="M6" s="7">
        <f t="shared" si="4"/>
        <v>1.6433722637054055E-3</v>
      </c>
      <c r="N6" s="7">
        <f t="shared" si="5"/>
        <v>2.9546758462421115E-2</v>
      </c>
      <c r="O6" s="7"/>
      <c r="P6" s="6">
        <f t="shared" si="6"/>
        <v>30.961165048543688</v>
      </c>
    </row>
    <row r="7" spans="1:17" ht="14" hidden="1" x14ac:dyDescent="0.2">
      <c r="A7" s="2" t="s">
        <v>30</v>
      </c>
      <c r="B7" s="1"/>
      <c r="C7" s="1"/>
      <c r="D7" s="8">
        <f t="shared" ref="D7:H7" si="7">SUM(D3:D6)</f>
        <v>1251809</v>
      </c>
      <c r="E7" s="8">
        <f t="shared" si="7"/>
        <v>193419</v>
      </c>
      <c r="F7" s="8">
        <f t="shared" si="7"/>
        <v>8716</v>
      </c>
      <c r="G7" s="8">
        <f t="shared" si="7"/>
        <v>398</v>
      </c>
      <c r="H7" s="9">
        <f t="shared" si="7"/>
        <v>5950</v>
      </c>
      <c r="I7" s="10">
        <f t="shared" si="0"/>
        <v>0.15451159082575697</v>
      </c>
      <c r="J7" s="10">
        <f t="shared" si="1"/>
        <v>6.9627235464835291E-3</v>
      </c>
      <c r="K7" s="10">
        <f t="shared" si="2"/>
        <v>4.5062791142545459E-2</v>
      </c>
      <c r="L7" s="10">
        <f t="shared" si="3"/>
        <v>3.1793987740941308E-4</v>
      </c>
      <c r="M7" s="10">
        <f t="shared" si="4"/>
        <v>2.0577089117408322E-3</v>
      </c>
      <c r="N7" s="10">
        <f t="shared" si="5"/>
        <v>4.5663148233134464E-2</v>
      </c>
      <c r="O7" s="10"/>
      <c r="P7" s="9">
        <f t="shared" si="6"/>
        <v>14.949748743718592</v>
      </c>
    </row>
    <row r="8" spans="1:17" ht="14" x14ac:dyDescent="0.2">
      <c r="B8" s="1"/>
      <c r="C8" s="1"/>
      <c r="D8" s="1"/>
      <c r="E8" s="1"/>
      <c r="F8" s="1"/>
      <c r="G8" s="1"/>
      <c r="H8" s="1"/>
      <c r="I8" s="1"/>
    </row>
    <row r="9" spans="1:17" ht="14" x14ac:dyDescent="0.2">
      <c r="B9" s="1"/>
      <c r="C9" s="1"/>
      <c r="D9" s="1"/>
      <c r="E9" s="1"/>
      <c r="F9" s="1"/>
      <c r="G9" s="1"/>
      <c r="H9" s="1">
        <f>M5/300</f>
        <v>1.1245657368917806E-5</v>
      </c>
      <c r="I9" s="1"/>
      <c r="O9" s="11"/>
    </row>
    <row r="10" spans="1:17" ht="13" x14ac:dyDescent="0.15">
      <c r="H10" s="16">
        <f>300/M5</f>
        <v>88923.21428571429</v>
      </c>
    </row>
    <row r="11" spans="1:17" ht="13" x14ac:dyDescent="0.15">
      <c r="H11" s="16">
        <v>88923.21428571429</v>
      </c>
    </row>
  </sheetData>
  <autoFilter ref="A3:AA7" xr:uid="{00000000-0009-0000-0000-000002000000}">
    <sortState xmlns:xlrd2="http://schemas.microsoft.com/office/spreadsheetml/2017/richdata2" ref="A3:AA7">
      <sortCondition ref="B3:B7"/>
    </sortState>
  </autoFilter>
  <mergeCells count="1">
    <mergeCell ref="I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9"/>
  <sheetViews>
    <sheetView topLeftCell="A3" workbookViewId="0"/>
  </sheetViews>
  <sheetFormatPr baseColWidth="10" defaultColWidth="14.5" defaultRowHeight="15.75" customHeight="1" x14ac:dyDescent="0.15"/>
  <cols>
    <col min="1" max="1" width="7.83203125" customWidth="1"/>
    <col min="2" max="2" width="13.1640625" customWidth="1"/>
    <col min="3" max="3" width="13.5" customWidth="1"/>
    <col min="4" max="4" width="9.5" customWidth="1"/>
    <col min="6" max="6" width="14" customWidth="1"/>
    <col min="7" max="7" width="13.33203125" customWidth="1"/>
    <col min="8" max="8" width="13.6640625" customWidth="1"/>
    <col min="9" max="9" width="12.6640625" customWidth="1"/>
    <col min="10" max="10" width="11.5" customWidth="1"/>
    <col min="11" max="11" width="10.83203125" customWidth="1"/>
    <col min="12" max="12" width="11.5" customWidth="1"/>
    <col min="13" max="13" width="12.5" customWidth="1"/>
    <col min="14" max="14" width="13.33203125" customWidth="1"/>
    <col min="15" max="15" width="11.83203125" customWidth="1"/>
    <col min="16" max="16" width="14.33203125" customWidth="1"/>
  </cols>
  <sheetData>
    <row r="1" spans="1:17" ht="14" hidden="1" x14ac:dyDescent="0.2">
      <c r="B1" s="1"/>
      <c r="C1" s="1"/>
      <c r="D1" s="1"/>
      <c r="E1" s="1"/>
      <c r="F1" s="1"/>
      <c r="G1" s="1"/>
      <c r="H1" s="1"/>
      <c r="I1" s="30" t="s">
        <v>0</v>
      </c>
      <c r="J1" s="31"/>
      <c r="K1" s="31"/>
      <c r="L1" s="31"/>
      <c r="M1" s="31"/>
      <c r="N1" s="31"/>
      <c r="O1" s="31"/>
      <c r="P1" s="31"/>
      <c r="Q1" s="31"/>
    </row>
    <row r="2" spans="1:17" ht="14" hidden="1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/>
      <c r="P2" s="1" t="s">
        <v>14</v>
      </c>
    </row>
    <row r="3" spans="1:17" ht="14" x14ac:dyDescent="0.2">
      <c r="A3" s="2"/>
      <c r="B3" s="3" t="s">
        <v>15</v>
      </c>
      <c r="C3" s="3" t="s">
        <v>2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22</v>
      </c>
      <c r="P3" s="3" t="s">
        <v>23</v>
      </c>
    </row>
    <row r="4" spans="1:17" ht="14" x14ac:dyDescent="0.2">
      <c r="A4" s="2" t="s">
        <v>24</v>
      </c>
      <c r="B4" s="4">
        <v>42117</v>
      </c>
      <c r="C4" s="1" t="s">
        <v>25</v>
      </c>
      <c r="D4" s="5">
        <v>415714</v>
      </c>
      <c r="E4" s="5">
        <v>64347</v>
      </c>
      <c r="F4" s="5">
        <v>2289</v>
      </c>
      <c r="G4" s="1">
        <v>71</v>
      </c>
      <c r="H4" s="6">
        <v>1283</v>
      </c>
      <c r="I4" s="7">
        <f t="shared" ref="I4:I7" si="0">E4/D4</f>
        <v>0.15478670432075897</v>
      </c>
      <c r="J4" s="7">
        <f t="shared" ref="J4:J7" si="1">F4/D4</f>
        <v>5.5061893513328871E-3</v>
      </c>
      <c r="K4" s="7">
        <f t="shared" ref="K4:K7" si="2">F4/E4</f>
        <v>3.557275397454427E-2</v>
      </c>
      <c r="L4" s="7">
        <f t="shared" ref="L4:L7" si="3">G4/D4</f>
        <v>1.7079049538865662E-4</v>
      </c>
      <c r="M4" s="7">
        <f t="shared" ref="M4:M7" si="4">G4/E4</f>
        <v>1.1033925435529239E-3</v>
      </c>
      <c r="N4" s="7">
        <f t="shared" ref="N4:N7" si="5">G4/F4</f>
        <v>3.1017911751856708E-2</v>
      </c>
      <c r="O4" s="7">
        <f>(N5-N4)/N4</f>
        <v>1.4555028231271341</v>
      </c>
      <c r="P4" s="6">
        <f t="shared" ref="P4:P7" si="6">H4/G4</f>
        <v>18.070422535211268</v>
      </c>
    </row>
    <row r="5" spans="1:17" ht="14" x14ac:dyDescent="0.2">
      <c r="A5" s="2" t="s">
        <v>26</v>
      </c>
      <c r="B5" s="4">
        <v>42120</v>
      </c>
      <c r="C5" s="1" t="s">
        <v>27</v>
      </c>
      <c r="D5" s="5">
        <v>417767</v>
      </c>
      <c r="E5" s="5">
        <v>66396</v>
      </c>
      <c r="F5" s="5">
        <v>2941</v>
      </c>
      <c r="G5" s="1">
        <v>224</v>
      </c>
      <c r="H5" s="6">
        <v>1478</v>
      </c>
      <c r="I5" s="7">
        <f t="shared" si="0"/>
        <v>0.15893069581848254</v>
      </c>
      <c r="J5" s="7">
        <f t="shared" si="1"/>
        <v>7.0398092716753595E-3</v>
      </c>
      <c r="K5" s="7">
        <f t="shared" si="2"/>
        <v>4.4294837038375806E-2</v>
      </c>
      <c r="L5" s="7">
        <f t="shared" si="3"/>
        <v>5.3618404517350577E-4</v>
      </c>
      <c r="M5" s="7">
        <f t="shared" si="4"/>
        <v>3.3736972106753419E-3</v>
      </c>
      <c r="N5" s="7">
        <f t="shared" si="5"/>
        <v>7.6164569874192456E-2</v>
      </c>
      <c r="O5" s="7">
        <f>(N5-N4)/N4</f>
        <v>1.4555028231271341</v>
      </c>
      <c r="P5" s="6">
        <f t="shared" si="6"/>
        <v>6.5982142857142856</v>
      </c>
    </row>
    <row r="6" spans="1:17" ht="14" x14ac:dyDescent="0.2">
      <c r="A6" s="2" t="s">
        <v>28</v>
      </c>
      <c r="B6" s="4">
        <v>42124</v>
      </c>
      <c r="C6" s="1" t="s">
        <v>29</v>
      </c>
      <c r="D6" s="5">
        <v>418328</v>
      </c>
      <c r="E6" s="5">
        <v>62676</v>
      </c>
      <c r="F6" s="5">
        <v>3486</v>
      </c>
      <c r="G6" s="1">
        <v>103</v>
      </c>
      <c r="H6" s="6">
        <v>3189</v>
      </c>
      <c r="I6" s="7">
        <f t="shared" si="0"/>
        <v>0.14982501768946854</v>
      </c>
      <c r="J6" s="7">
        <f t="shared" si="1"/>
        <v>8.3331739687517933E-3</v>
      </c>
      <c r="K6" s="7">
        <f t="shared" si="2"/>
        <v>5.5619375837641205E-2</v>
      </c>
      <c r="L6" s="7">
        <f t="shared" si="3"/>
        <v>2.4621827848004434E-4</v>
      </c>
      <c r="M6" s="7">
        <f t="shared" si="4"/>
        <v>1.6433722637054055E-3</v>
      </c>
      <c r="N6" s="7">
        <f t="shared" si="5"/>
        <v>2.9546758462421115E-2</v>
      </c>
      <c r="O6" s="7"/>
      <c r="P6" s="6">
        <f t="shared" si="6"/>
        <v>30.961165048543688</v>
      </c>
    </row>
    <row r="7" spans="1:17" ht="14" x14ac:dyDescent="0.2">
      <c r="A7" s="2" t="s">
        <v>30</v>
      </c>
      <c r="B7" s="1"/>
      <c r="C7" s="1"/>
      <c r="D7" s="8">
        <f t="shared" ref="D7:H7" si="7">SUM(D3:D6)</f>
        <v>1251809</v>
      </c>
      <c r="E7" s="8">
        <f t="shared" si="7"/>
        <v>193419</v>
      </c>
      <c r="F7" s="8">
        <f t="shared" si="7"/>
        <v>8716</v>
      </c>
      <c r="G7" s="8">
        <f t="shared" si="7"/>
        <v>398</v>
      </c>
      <c r="H7" s="9">
        <f t="shared" si="7"/>
        <v>5950</v>
      </c>
      <c r="I7" s="10">
        <f t="shared" si="0"/>
        <v>0.15451159082575697</v>
      </c>
      <c r="J7" s="10">
        <f t="shared" si="1"/>
        <v>6.9627235464835291E-3</v>
      </c>
      <c r="K7" s="10">
        <f t="shared" si="2"/>
        <v>4.5062791142545459E-2</v>
      </c>
      <c r="L7" s="10">
        <f t="shared" si="3"/>
        <v>3.1793987740941308E-4</v>
      </c>
      <c r="M7" s="10">
        <f t="shared" si="4"/>
        <v>2.0577089117408322E-3</v>
      </c>
      <c r="N7" s="10">
        <f t="shared" si="5"/>
        <v>4.5663148233134464E-2</v>
      </c>
      <c r="O7" s="10"/>
      <c r="P7" s="9">
        <f t="shared" si="6"/>
        <v>14.949748743718592</v>
      </c>
    </row>
    <row r="8" spans="1:17" ht="14" x14ac:dyDescent="0.2">
      <c r="B8" s="1"/>
      <c r="C8" s="1"/>
      <c r="D8" s="1"/>
      <c r="E8" s="1"/>
      <c r="F8" s="1"/>
      <c r="G8" s="1"/>
      <c r="H8" s="1"/>
      <c r="I8" s="1"/>
    </row>
    <row r="9" spans="1:17" ht="14" x14ac:dyDescent="0.2">
      <c r="B9" s="1"/>
      <c r="C9" s="1"/>
      <c r="D9" s="1"/>
      <c r="E9" s="1"/>
      <c r="F9" s="1"/>
      <c r="G9" s="1"/>
      <c r="H9" s="1"/>
      <c r="I9" s="1"/>
      <c r="O9" s="11"/>
    </row>
  </sheetData>
  <autoFilter ref="A3:AA7" xr:uid="{00000000-0009-0000-0000-000003000000}">
    <sortState xmlns:xlrd2="http://schemas.microsoft.com/office/spreadsheetml/2017/richdata2" ref="A3:AA7">
      <sortCondition ref="B3:B7"/>
    </sortState>
  </autoFilter>
  <mergeCells count="1">
    <mergeCell ref="I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8"/>
  <sheetViews>
    <sheetView topLeftCell="A3" workbookViewId="0"/>
  </sheetViews>
  <sheetFormatPr baseColWidth="10" defaultColWidth="14.5" defaultRowHeight="15.75" customHeight="1" x14ac:dyDescent="0.15"/>
  <cols>
    <col min="1" max="1" width="5" customWidth="1"/>
    <col min="2" max="2" width="13.1640625" customWidth="1"/>
    <col min="3" max="3" width="8.6640625" customWidth="1"/>
    <col min="4" max="4" width="12.5" customWidth="1"/>
    <col min="5" max="5" width="9.5" customWidth="1"/>
    <col min="6" max="6" width="12.33203125" customWidth="1"/>
    <col min="8" max="8" width="11.83203125" customWidth="1"/>
    <col min="9" max="9" width="13.33203125" customWidth="1"/>
    <col min="10" max="10" width="13.6640625" customWidth="1"/>
    <col min="11" max="11" width="12.6640625" customWidth="1"/>
    <col min="12" max="12" width="11.5" customWidth="1"/>
    <col min="13" max="13" width="10.83203125" customWidth="1"/>
    <col min="14" max="14" width="11.5" customWidth="1"/>
    <col min="15" max="15" width="12.5" customWidth="1"/>
    <col min="16" max="16" width="13.33203125" customWidth="1"/>
    <col min="17" max="17" width="11.83203125" customWidth="1"/>
    <col min="18" max="18" width="14.33203125" customWidth="1"/>
  </cols>
  <sheetData>
    <row r="1" spans="1:19" ht="14" hidden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30" t="s">
        <v>0</v>
      </c>
      <c r="L1" s="31"/>
      <c r="M1" s="31"/>
      <c r="N1" s="31"/>
      <c r="O1" s="31"/>
      <c r="P1" s="31"/>
      <c r="Q1" s="31"/>
      <c r="R1" s="31"/>
      <c r="S1" s="31"/>
    </row>
    <row r="2" spans="1:19" ht="14" hidden="1" x14ac:dyDescent="0.2">
      <c r="A2" s="1"/>
      <c r="B2" s="1" t="s">
        <v>1</v>
      </c>
      <c r="C2" s="1" t="s">
        <v>2</v>
      </c>
      <c r="D2" s="1"/>
      <c r="E2" s="1" t="s">
        <v>3</v>
      </c>
      <c r="F2" s="1"/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/>
      <c r="R2" s="1" t="s">
        <v>14</v>
      </c>
    </row>
    <row r="3" spans="1:19" ht="15" x14ac:dyDescent="0.2">
      <c r="A3" s="18"/>
      <c r="B3" s="19" t="s">
        <v>31</v>
      </c>
      <c r="C3" s="19" t="s">
        <v>19</v>
      </c>
      <c r="D3" s="19" t="s">
        <v>22</v>
      </c>
      <c r="E3" s="19" t="s">
        <v>32</v>
      </c>
      <c r="F3" s="19" t="s">
        <v>22</v>
      </c>
      <c r="G3" s="19" t="s">
        <v>33</v>
      </c>
      <c r="H3" s="19" t="s">
        <v>22</v>
      </c>
      <c r="I3" s="3"/>
      <c r="J3" s="3"/>
      <c r="K3" s="3"/>
      <c r="L3" s="3"/>
      <c r="M3" s="3"/>
      <c r="N3" s="3"/>
      <c r="O3" s="3"/>
      <c r="P3" s="3"/>
      <c r="Q3" s="3"/>
      <c r="R3" s="3"/>
    </row>
    <row r="4" spans="1:19" ht="15" x14ac:dyDescent="0.2">
      <c r="A4" s="20">
        <v>1</v>
      </c>
      <c r="B4" s="21" t="s">
        <v>34</v>
      </c>
      <c r="C4" s="21">
        <v>51</v>
      </c>
      <c r="D4" s="21" t="s">
        <v>35</v>
      </c>
      <c r="E4" s="22">
        <v>2543</v>
      </c>
      <c r="F4" s="23" t="s">
        <v>35</v>
      </c>
      <c r="G4" s="23">
        <v>49.86</v>
      </c>
      <c r="H4" s="23" t="s">
        <v>35</v>
      </c>
      <c r="I4" s="1"/>
      <c r="J4" s="6"/>
      <c r="K4" s="7"/>
      <c r="L4" s="7"/>
      <c r="M4" s="7"/>
      <c r="N4" s="7"/>
      <c r="O4" s="7"/>
      <c r="P4" s="7"/>
      <c r="Q4" s="7"/>
      <c r="R4" s="1"/>
    </row>
    <row r="5" spans="1:19" ht="15" x14ac:dyDescent="0.2">
      <c r="A5" s="20">
        <v>2</v>
      </c>
      <c r="B5" s="21" t="s">
        <v>36</v>
      </c>
      <c r="C5" s="21">
        <v>70</v>
      </c>
      <c r="D5" s="24">
        <f>(C5-C4)/C4</f>
        <v>0.37254901960784315</v>
      </c>
      <c r="E5" s="22">
        <v>2109</v>
      </c>
      <c r="F5" s="25">
        <f>(E5-E4)/E4</f>
        <v>-0.17066456940621313</v>
      </c>
      <c r="G5" s="23">
        <v>30.13</v>
      </c>
      <c r="H5" s="25">
        <f>(G5-G4)/G4</f>
        <v>-0.39570798235058163</v>
      </c>
      <c r="I5" s="1"/>
      <c r="J5" s="6"/>
      <c r="K5" s="7"/>
      <c r="L5" s="7"/>
      <c r="M5" s="7"/>
      <c r="N5" s="7"/>
      <c r="O5" s="7"/>
      <c r="P5" s="7"/>
      <c r="Q5" s="7"/>
      <c r="R5" s="1"/>
    </row>
    <row r="6" spans="1:19" ht="14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9" ht="14" x14ac:dyDescent="0.2">
      <c r="A7" s="1"/>
      <c r="B7" s="1"/>
      <c r="C7" s="1"/>
      <c r="D7" s="1">
        <v>0.37254901960784315</v>
      </c>
      <c r="E7" s="1"/>
      <c r="F7" s="1"/>
      <c r="G7" s="1"/>
      <c r="H7" s="1">
        <v>-0.39570798235058163</v>
      </c>
      <c r="I7" s="1"/>
      <c r="J7" s="1"/>
      <c r="K7" s="1"/>
    </row>
    <row r="8" spans="1:19" ht="1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Q8" s="11"/>
    </row>
  </sheetData>
  <autoFilter ref="A3:AC7" xr:uid="{00000000-0009-0000-0000-000004000000}">
    <sortState xmlns:xlrd2="http://schemas.microsoft.com/office/spreadsheetml/2017/richdata2" ref="A3:AC7">
      <sortCondition ref="A3:A7"/>
    </sortState>
  </autoFilter>
  <mergeCells count="1">
    <mergeCell ref="K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3"/>
  <sheetViews>
    <sheetView workbookViewId="0"/>
  </sheetViews>
  <sheetFormatPr baseColWidth="10" defaultColWidth="14.5" defaultRowHeight="15.75" customHeight="1" x14ac:dyDescent="0.15"/>
  <cols>
    <col min="2" max="2" width="6.5" customWidth="1"/>
    <col min="3" max="3" width="4" customWidth="1"/>
    <col min="4" max="5" width="9.5" customWidth="1"/>
    <col min="6" max="6" width="6.5" customWidth="1"/>
    <col min="7" max="7" width="8.83203125" customWidth="1"/>
    <col min="8" max="8" width="12.6640625" customWidth="1"/>
    <col min="9" max="9" width="5.83203125" customWidth="1"/>
    <col min="10" max="10" width="8.83203125" customWidth="1"/>
  </cols>
  <sheetData>
    <row r="1" spans="1:10" x14ac:dyDescent="0.2">
      <c r="A1" s="19" t="s">
        <v>31</v>
      </c>
      <c r="B1" s="19" t="s">
        <v>16</v>
      </c>
      <c r="C1" s="19" t="s">
        <v>37</v>
      </c>
      <c r="D1" s="19" t="s">
        <v>22</v>
      </c>
      <c r="E1" s="19" t="s">
        <v>38</v>
      </c>
      <c r="F1" s="19" t="s">
        <v>37</v>
      </c>
      <c r="G1" s="19" t="s">
        <v>22</v>
      </c>
      <c r="H1" s="19" t="s">
        <v>39</v>
      </c>
      <c r="I1" s="19" t="s">
        <v>37</v>
      </c>
      <c r="J1" s="19" t="s">
        <v>22</v>
      </c>
    </row>
    <row r="2" spans="1:10" x14ac:dyDescent="0.2">
      <c r="A2" s="21" t="s">
        <v>36</v>
      </c>
      <c r="B2" s="26">
        <v>33251</v>
      </c>
      <c r="C2" s="21" t="s">
        <v>35</v>
      </c>
      <c r="D2" s="21" t="s">
        <v>35</v>
      </c>
      <c r="E2" s="27">
        <v>0.214</v>
      </c>
      <c r="F2" s="21" t="s">
        <v>35</v>
      </c>
      <c r="G2" s="21" t="s">
        <v>35</v>
      </c>
      <c r="H2" s="28">
        <v>1.1999999999999999E-3</v>
      </c>
      <c r="I2" s="21" t="s">
        <v>35</v>
      </c>
      <c r="J2" s="21" t="s">
        <v>35</v>
      </c>
    </row>
    <row r="3" spans="1:10" x14ac:dyDescent="0.2">
      <c r="A3" s="21" t="s">
        <v>40</v>
      </c>
      <c r="B3" s="26">
        <v>33160</v>
      </c>
      <c r="C3" s="29">
        <f>B2-B3</f>
        <v>91</v>
      </c>
      <c r="D3" s="25">
        <f>(B3-B2)/B2</f>
        <v>-2.7367597966978436E-3</v>
      </c>
      <c r="E3" s="27">
        <v>0.22</v>
      </c>
      <c r="F3" s="25">
        <f>E2-E3</f>
        <v>-6.0000000000000053E-3</v>
      </c>
      <c r="G3" s="24">
        <f>(E3-E2)/E2</f>
        <v>2.8037383177570117E-2</v>
      </c>
      <c r="H3" s="28">
        <v>8.0000000000000004E-4</v>
      </c>
      <c r="I3" s="24">
        <f>H2-H3</f>
        <v>3.9999999999999986E-4</v>
      </c>
      <c r="J3" s="25">
        <f>(H3-H2)/H2</f>
        <v>-0.33333333333333326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Sidney Hollingsworth</cp:lastModifiedBy>
  <dcterms:modified xsi:type="dcterms:W3CDTF">2021-08-05T21:11:46Z</dcterms:modified>
</cp:coreProperties>
</file>