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dgaspar\Documents\github\AnonExperiments.github.io\pages\downloads\results\"/>
    </mc:Choice>
  </mc:AlternateContent>
  <xr:revisionPtr revIDLastSave="0" documentId="13_ncr:1_{F8248880-19FD-426B-9677-3AD536DB224A}" xr6:coauthVersionLast="47" xr6:coauthVersionMax="47" xr10:uidLastSave="{00000000-0000-0000-0000-000000000000}"/>
  <bookViews>
    <workbookView xWindow="28680" yWindow="-1935" windowWidth="29040" windowHeight="17640"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4" i="14" l="1"/>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K11" i="14"/>
  <c r="K12" i="14"/>
  <c r="K13" i="14"/>
  <c r="K14" i="14"/>
  <c r="M14" i="14" s="1"/>
  <c r="K15" i="14"/>
  <c r="M15" i="14" s="1"/>
  <c r="K16" i="14"/>
  <c r="M16" i="14" s="1"/>
  <c r="K17" i="14"/>
  <c r="M17" i="14" s="1"/>
  <c r="K18" i="14"/>
  <c r="M18" i="14" s="1"/>
  <c r="K19" i="14"/>
  <c r="K20" i="14"/>
  <c r="K21" i="14"/>
  <c r="K22" i="14"/>
  <c r="M22" i="14" s="1"/>
  <c r="K23" i="14"/>
  <c r="M23" i="14" s="1"/>
  <c r="K24" i="14"/>
  <c r="M24" i="14" s="1"/>
  <c r="K25" i="14"/>
  <c r="M25" i="14" s="1"/>
  <c r="K26" i="14"/>
  <c r="M26" i="14" s="1"/>
  <c r="K27" i="14"/>
  <c r="M27" i="14" s="1"/>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9" i="14" l="1"/>
  <c r="M7"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<sst xmlns="http://schemas.openxmlformats.org/spreadsheetml/2006/main" count="793" uniqueCount="702">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</sst>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rgb="FFFF818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0" fillId="8" borderId="1" xfId="0" applyFill="1" applyBorder="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0.82608695652173914</c:v>
                </c:pt>
                <c:pt idx="1">
                  <c:v>1.2608695652173914</c:v>
                </c:pt>
                <c:pt idx="2">
                  <c:v>0.47826086956521741</c:v>
                </c:pt>
                <c:pt idx="3">
                  <c:v>0.43478260869565216</c:v>
                </c:pt>
                <c:pt idx="4">
                  <c:v>-0.17391304347826086</c:v>
                </c:pt>
                <c:pt idx="5">
                  <c:v>-8.6956521739130432E-2</c:v>
                </c:pt>
                <c:pt idx="6">
                  <c:v>0.21739130434782608</c:v>
                </c:pt>
                <c:pt idx="7">
                  <c:v>0.30434782608695654</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0.75</c:v>
                </c:pt>
                <c:pt idx="1">
                  <c:v>6.5217391304347824E-2</c:v>
                </c:pt>
                <c:pt idx="2">
                  <c:v>0.40760869565217389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0.75</c:v>
                </c:pt>
                <c:pt idx="1">
                  <c:v>6.5217391304347824E-2</c:v>
                </c:pt>
                <c:pt idx="2" formatCode="0.00">
                  <c:v>0.40760869565217389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4" t="s">
        <v>267</v>
      </c>
      <c r="B1" s="64"/>
      <c r="C1" s="64"/>
    </row>
    <row r="2" spans="1:3" ht="107.25" customHeight="1" x14ac:dyDescent="0.3">
      <c r="A2" s="65" t="s">
        <v>425</v>
      </c>
      <c r="B2" s="65"/>
      <c r="C2" s="65"/>
    </row>
    <row r="4" spans="1:3" ht="18" x14ac:dyDescent="0.35">
      <c r="A4" s="28" t="s">
        <v>258</v>
      </c>
      <c r="B4" s="29" t="s">
        <v>40</v>
      </c>
    </row>
    <row r="6" spans="1:3" ht="30.75" customHeight="1" x14ac:dyDescent="0.3">
      <c r="A6" s="66" t="s">
        <v>259</v>
      </c>
      <c r="B6" s="66"/>
      <c r="C6" s="66"/>
    </row>
    <row r="8" spans="1:3" ht="262.5" customHeight="1" x14ac:dyDescent="0.3">
      <c r="A8" s="67" t="s">
        <v>426</v>
      </c>
      <c r="B8" s="67"/>
      <c r="C8" s="67"/>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3" t="s">
        <v>271</v>
      </c>
      <c r="B1" s="83"/>
      <c r="C1" s="83"/>
      <c r="D1" s="83"/>
      <c r="E1" s="83"/>
      <c r="F1" s="83"/>
      <c r="G1" s="83"/>
    </row>
    <row r="2" spans="1:7" ht="197.25" customHeight="1" x14ac:dyDescent="0.3">
      <c r="A2" s="66" t="s">
        <v>272</v>
      </c>
      <c r="B2" s="66"/>
      <c r="C2" s="66"/>
      <c r="D2" s="66"/>
      <c r="E2" s="66"/>
      <c r="F2" s="66"/>
      <c r="G2" s="66"/>
    </row>
    <row r="3" spans="1:7" x14ac:dyDescent="0.3">
      <c r="A3" s="84"/>
      <c r="B3" s="84"/>
      <c r="C3" s="84"/>
      <c r="D3" s="84"/>
      <c r="E3" s="84"/>
      <c r="F3" s="84"/>
      <c r="G3" s="84"/>
    </row>
    <row r="4" spans="1:7" x14ac:dyDescent="0.3">
      <c r="A4" s="30" t="s">
        <v>25</v>
      </c>
      <c r="B4" s="30" t="s">
        <v>269</v>
      </c>
    </row>
    <row r="5" spans="1:7" x14ac:dyDescent="0.3">
      <c r="A5" s="27" t="str">
        <f>VLOOKUP(Read_First!B4,Items!A1:S50,18,FALSE)</f>
        <v>Pragmatic Quality</v>
      </c>
      <c r="B5" s="10">
        <f>SQRT(VAR(DT!K4:K1004))</f>
        <v>1.4341611422075908</v>
      </c>
    </row>
    <row r="6" spans="1:7" x14ac:dyDescent="0.3">
      <c r="A6" s="27" t="str">
        <f>VLOOKUP(Read_First!B4,Items!A1:S50,19,FALSE)</f>
        <v>Hedonic Quality</v>
      </c>
      <c r="B6" s="10">
        <f>SQRT(VAR(DT!L4:L1004))</f>
        <v>1.1875715081444662</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22.398749999999993</v>
      </c>
      <c r="C10" s="7">
        <f>POWER((1.65*B6)/0.5,2)</f>
        <v>15.358451086956523</v>
      </c>
      <c r="D10" s="44"/>
      <c r="E10" s="44"/>
      <c r="F10" s="44"/>
      <c r="G10" s="44"/>
    </row>
    <row r="11" spans="1:7" x14ac:dyDescent="0.3">
      <c r="A11" s="30" t="s">
        <v>274</v>
      </c>
      <c r="B11" s="7">
        <f>POWER((1.96*B5)/0.5,2)</f>
        <v>31.605890909090906</v>
      </c>
      <c r="C11" s="7">
        <f>POWER((1.96*B6)/0.5,2)</f>
        <v>21.671634782608699</v>
      </c>
      <c r="D11" s="44"/>
      <c r="E11" s="44"/>
      <c r="F11" s="44"/>
      <c r="G11" s="44"/>
    </row>
    <row r="12" spans="1:7" x14ac:dyDescent="0.3">
      <c r="A12" s="30" t="s">
        <v>275</v>
      </c>
      <c r="B12" s="7">
        <f>POWER((2.58*B6)/0.5,2)</f>
        <v>37.550778260869578</v>
      </c>
      <c r="C12" s="7">
        <f>POWER((2.58*B6)/0.5,2)</f>
        <v>37.550778260869578</v>
      </c>
      <c r="D12" s="44"/>
      <c r="E12" s="44"/>
      <c r="F12" s="44"/>
      <c r="G12" s="44"/>
    </row>
    <row r="13" spans="1:7" x14ac:dyDescent="0.3">
      <c r="A13" s="30" t="s">
        <v>276</v>
      </c>
      <c r="B13" s="7">
        <f>POWER((1.65*B5)/0.25,2)</f>
        <v>89.59499999999997</v>
      </c>
      <c r="C13" s="7">
        <f>POWER((1.65*B6)/0.25,2)</f>
        <v>61.43380434782609</v>
      </c>
      <c r="D13" s="44"/>
      <c r="E13" s="44"/>
      <c r="F13" s="44"/>
      <c r="G13" s="44"/>
    </row>
    <row r="14" spans="1:7" x14ac:dyDescent="0.3">
      <c r="A14" s="30" t="s">
        <v>277</v>
      </c>
      <c r="B14" s="7">
        <f>POWER((1.96*B5)/0.25,2)</f>
        <v>126.42356363636362</v>
      </c>
      <c r="C14" s="7">
        <f>POWER((1.96*B6)/0.25,2)</f>
        <v>86.686539130434795</v>
      </c>
      <c r="D14" s="44"/>
      <c r="E14" s="44"/>
      <c r="F14" s="44"/>
      <c r="G14" s="44"/>
    </row>
    <row r="15" spans="1:7" x14ac:dyDescent="0.3">
      <c r="A15" s="30" t="s">
        <v>278</v>
      </c>
      <c r="B15" s="7">
        <f>POWER((2.58*B5)/0.25,2)</f>
        <v>219.05607272727272</v>
      </c>
      <c r="C15" s="7">
        <f>POWER((2.58*B6)/0.25,2)</f>
        <v>150.20311304347831</v>
      </c>
      <c r="D15" s="44"/>
      <c r="E15" s="44"/>
      <c r="F15" s="44"/>
      <c r="G15" s="44"/>
    </row>
    <row r="16" spans="1:7" x14ac:dyDescent="0.3">
      <c r="A16" s="30" t="s">
        <v>279</v>
      </c>
      <c r="B16" s="7">
        <f>POWER((1.65*B5)/0.1,2)</f>
        <v>559.96874999999977</v>
      </c>
      <c r="C16" s="7">
        <f>POWER((1.65*B6)/0.1,2)</f>
        <v>383.96127717391312</v>
      </c>
      <c r="D16" s="44"/>
      <c r="E16" s="44"/>
      <c r="F16" s="44"/>
      <c r="G16" s="44"/>
    </row>
    <row r="17" spans="1:7" x14ac:dyDescent="0.3">
      <c r="A17" s="30" t="s">
        <v>280</v>
      </c>
      <c r="B17" s="7">
        <f>POWER((1.96*B5)/0.1,2)</f>
        <v>790.14727272727259</v>
      </c>
      <c r="C17" s="7">
        <f>POWER((1.96*B6)/0.1,2)</f>
        <v>541.79086956521735</v>
      </c>
      <c r="D17" s="44"/>
      <c r="E17" s="44"/>
      <c r="F17" s="44"/>
      <c r="G17" s="44"/>
    </row>
    <row r="18" spans="1:7" x14ac:dyDescent="0.3">
      <c r="A18" s="30" t="s">
        <v>281</v>
      </c>
      <c r="B18" s="7">
        <f>POWER((2.58*B5)/0.1,2)</f>
        <v>1369.1004545454546</v>
      </c>
      <c r="C18" s="7">
        <f>POWER((2.58*B6)/0.1,2)</f>
        <v>938.76945652173924</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I29" sqref="I28:I29"/>
    </sheetView>
  </sheetViews>
  <sheetFormatPr baseColWidth="10" defaultColWidth="9.109375" defaultRowHeight="14.4" x14ac:dyDescent="0.3"/>
  <cols>
    <col min="1" max="8" width="8.77734375" style="2" customWidth="1"/>
  </cols>
  <sheetData>
    <row r="1" spans="1:8" ht="126" customHeight="1" x14ac:dyDescent="0.3">
      <c r="A1" s="68" t="s">
        <v>268</v>
      </c>
      <c r="B1" s="69"/>
      <c r="C1" s="69"/>
      <c r="D1" s="69"/>
      <c r="E1" s="69"/>
      <c r="F1" s="69"/>
      <c r="G1" s="69"/>
      <c r="H1" s="69"/>
    </row>
    <row r="2" spans="1:8" x14ac:dyDescent="0.3">
      <c r="A2" s="70" t="s">
        <v>0</v>
      </c>
      <c r="B2" s="70"/>
      <c r="C2" s="70"/>
      <c r="D2" s="70"/>
      <c r="E2" s="70"/>
      <c r="F2" s="70"/>
      <c r="G2" s="70"/>
      <c r="H2" s="70"/>
    </row>
    <row r="3" spans="1:8" x14ac:dyDescent="0.3">
      <c r="A3" s="1">
        <v>1</v>
      </c>
      <c r="B3" s="1">
        <v>2</v>
      </c>
      <c r="C3" s="1">
        <v>3</v>
      </c>
      <c r="D3" s="1">
        <v>4</v>
      </c>
      <c r="E3" s="1">
        <v>5</v>
      </c>
      <c r="F3" s="1">
        <v>6</v>
      </c>
      <c r="G3" s="1">
        <v>7</v>
      </c>
      <c r="H3" s="1">
        <v>8</v>
      </c>
    </row>
    <row r="4" spans="1:8" x14ac:dyDescent="0.3">
      <c r="A4" s="63">
        <v>1</v>
      </c>
      <c r="B4" s="63">
        <v>1</v>
      </c>
      <c r="C4" s="63">
        <v>1</v>
      </c>
      <c r="D4" s="63">
        <v>1</v>
      </c>
      <c r="E4" s="63">
        <v>4</v>
      </c>
      <c r="F4" s="63">
        <v>5</v>
      </c>
      <c r="G4" s="63">
        <v>7</v>
      </c>
      <c r="H4" s="63">
        <v>6</v>
      </c>
    </row>
    <row r="5" spans="1:8" x14ac:dyDescent="0.3">
      <c r="A5" s="63">
        <v>5</v>
      </c>
      <c r="B5" s="63">
        <v>5</v>
      </c>
      <c r="C5" s="63">
        <v>5</v>
      </c>
      <c r="D5" s="63">
        <v>5</v>
      </c>
      <c r="E5" s="63">
        <v>4</v>
      </c>
      <c r="F5" s="63">
        <v>3</v>
      </c>
      <c r="G5" s="63">
        <v>5</v>
      </c>
      <c r="H5" s="63">
        <v>5</v>
      </c>
    </row>
    <row r="6" spans="1:8" x14ac:dyDescent="0.3">
      <c r="A6" s="63">
        <v>5</v>
      </c>
      <c r="B6" s="63">
        <v>6</v>
      </c>
      <c r="C6" s="63">
        <v>5</v>
      </c>
      <c r="D6" s="63">
        <v>6</v>
      </c>
      <c r="E6" s="63">
        <v>4</v>
      </c>
      <c r="F6" s="63">
        <v>3</v>
      </c>
      <c r="G6" s="63">
        <v>3</v>
      </c>
      <c r="H6" s="63">
        <v>3</v>
      </c>
    </row>
    <row r="7" spans="1:8" x14ac:dyDescent="0.3">
      <c r="A7" s="63">
        <v>5</v>
      </c>
      <c r="B7" s="63">
        <v>7</v>
      </c>
      <c r="C7" s="63">
        <v>6</v>
      </c>
      <c r="D7" s="63">
        <v>5</v>
      </c>
      <c r="E7" s="63">
        <v>2</v>
      </c>
      <c r="F7" s="63">
        <v>3</v>
      </c>
      <c r="G7" s="63">
        <v>2</v>
      </c>
      <c r="H7" s="63">
        <v>3</v>
      </c>
    </row>
    <row r="8" spans="1:8" x14ac:dyDescent="0.3">
      <c r="A8" s="63">
        <v>6</v>
      </c>
      <c r="B8" s="63">
        <v>5</v>
      </c>
      <c r="C8" s="63">
        <v>5</v>
      </c>
      <c r="D8" s="63">
        <v>5</v>
      </c>
      <c r="E8" s="63">
        <v>4</v>
      </c>
      <c r="F8" s="63">
        <v>4</v>
      </c>
      <c r="G8" s="63">
        <v>6</v>
      </c>
      <c r="H8" s="63">
        <v>4</v>
      </c>
    </row>
    <row r="9" spans="1:8" x14ac:dyDescent="0.3">
      <c r="A9" s="63">
        <v>5</v>
      </c>
      <c r="B9" s="63">
        <v>5</v>
      </c>
      <c r="C9" s="63">
        <v>6</v>
      </c>
      <c r="D9" s="63">
        <v>5</v>
      </c>
      <c r="E9" s="63">
        <v>5</v>
      </c>
      <c r="F9" s="63">
        <v>5</v>
      </c>
      <c r="G9" s="63">
        <v>5</v>
      </c>
      <c r="H9" s="63">
        <v>4</v>
      </c>
    </row>
    <row r="10" spans="1:8" x14ac:dyDescent="0.3">
      <c r="A10" s="63">
        <v>6</v>
      </c>
      <c r="B10" s="63">
        <v>7</v>
      </c>
      <c r="C10" s="63">
        <v>7</v>
      </c>
      <c r="D10" s="63">
        <v>7</v>
      </c>
      <c r="E10" s="63">
        <v>6</v>
      </c>
      <c r="F10" s="63">
        <v>6</v>
      </c>
      <c r="G10" s="63">
        <v>4</v>
      </c>
      <c r="H10" s="63">
        <v>7</v>
      </c>
    </row>
    <row r="11" spans="1:8" x14ac:dyDescent="0.3">
      <c r="A11" s="63">
        <v>5</v>
      </c>
      <c r="B11" s="63">
        <v>5</v>
      </c>
      <c r="C11" s="63">
        <v>5</v>
      </c>
      <c r="D11" s="63">
        <v>5</v>
      </c>
      <c r="E11" s="63">
        <v>3</v>
      </c>
      <c r="F11" s="63">
        <v>2</v>
      </c>
      <c r="G11" s="63">
        <v>3</v>
      </c>
      <c r="H11" s="63">
        <v>5</v>
      </c>
    </row>
    <row r="12" spans="1:8" x14ac:dyDescent="0.3">
      <c r="A12" s="63">
        <v>6</v>
      </c>
      <c r="B12" s="63">
        <v>6</v>
      </c>
      <c r="C12" s="63">
        <v>3</v>
      </c>
      <c r="D12" s="63">
        <v>4</v>
      </c>
      <c r="E12" s="63">
        <v>3</v>
      </c>
      <c r="F12" s="63">
        <v>4</v>
      </c>
      <c r="G12" s="63">
        <v>2</v>
      </c>
      <c r="H12" s="63">
        <v>3</v>
      </c>
    </row>
    <row r="13" spans="1:8" x14ac:dyDescent="0.3">
      <c r="A13" s="63">
        <v>7</v>
      </c>
      <c r="B13" s="63">
        <v>7</v>
      </c>
      <c r="C13" s="63">
        <v>6</v>
      </c>
      <c r="D13" s="63">
        <v>7</v>
      </c>
      <c r="E13" s="63">
        <v>6</v>
      </c>
      <c r="F13" s="63">
        <v>7</v>
      </c>
      <c r="G13" s="63">
        <v>6</v>
      </c>
      <c r="H13" s="63">
        <v>5</v>
      </c>
    </row>
    <row r="14" spans="1:8" x14ac:dyDescent="0.3">
      <c r="A14" s="63">
        <v>3</v>
      </c>
      <c r="B14" s="63">
        <v>2</v>
      </c>
      <c r="C14" s="63">
        <v>2</v>
      </c>
      <c r="D14" s="63">
        <v>2</v>
      </c>
      <c r="E14" s="63">
        <v>4</v>
      </c>
      <c r="F14" s="63">
        <v>3</v>
      </c>
      <c r="G14" s="63">
        <v>5</v>
      </c>
      <c r="H14" s="63">
        <v>5</v>
      </c>
    </row>
    <row r="15" spans="1:8" x14ac:dyDescent="0.3">
      <c r="A15" s="63">
        <v>4</v>
      </c>
      <c r="B15" s="63">
        <v>2</v>
      </c>
      <c r="C15" s="63">
        <v>2</v>
      </c>
      <c r="D15" s="63">
        <v>2</v>
      </c>
      <c r="E15" s="63">
        <v>2</v>
      </c>
      <c r="F15" s="63">
        <v>3</v>
      </c>
      <c r="G15" s="63">
        <v>5</v>
      </c>
      <c r="H15" s="63">
        <v>2</v>
      </c>
    </row>
    <row r="16" spans="1:8" x14ac:dyDescent="0.3">
      <c r="A16" s="63">
        <v>6</v>
      </c>
      <c r="B16" s="63">
        <v>7</v>
      </c>
      <c r="C16" s="63">
        <v>6</v>
      </c>
      <c r="D16" s="63">
        <v>6</v>
      </c>
      <c r="E16" s="63">
        <v>6</v>
      </c>
      <c r="F16" s="63">
        <v>6</v>
      </c>
      <c r="G16" s="63">
        <v>2</v>
      </c>
      <c r="H16" s="63">
        <v>6</v>
      </c>
    </row>
    <row r="17" spans="1:8" x14ac:dyDescent="0.3">
      <c r="A17" s="63">
        <v>3</v>
      </c>
      <c r="B17" s="63">
        <v>6</v>
      </c>
      <c r="C17" s="63">
        <v>6</v>
      </c>
      <c r="D17" s="63">
        <v>6</v>
      </c>
      <c r="E17" s="63">
        <v>5</v>
      </c>
      <c r="F17" s="63">
        <v>5</v>
      </c>
      <c r="G17" s="63">
        <v>5</v>
      </c>
      <c r="H17" s="63">
        <v>5</v>
      </c>
    </row>
    <row r="18" spans="1:8" x14ac:dyDescent="0.3">
      <c r="A18" s="63">
        <v>3</v>
      </c>
      <c r="B18" s="63">
        <v>3</v>
      </c>
      <c r="C18" s="63">
        <v>2</v>
      </c>
      <c r="D18" s="63">
        <v>2</v>
      </c>
      <c r="E18" s="63">
        <v>3</v>
      </c>
      <c r="F18" s="63">
        <v>2</v>
      </c>
      <c r="G18" s="63">
        <v>2</v>
      </c>
      <c r="H18" s="63">
        <v>2</v>
      </c>
    </row>
    <row r="19" spans="1:8" x14ac:dyDescent="0.3">
      <c r="A19" s="63">
        <v>5</v>
      </c>
      <c r="B19" s="63">
        <v>6</v>
      </c>
      <c r="C19" s="63">
        <v>3</v>
      </c>
      <c r="D19" s="63">
        <v>2</v>
      </c>
      <c r="E19" s="63">
        <v>4</v>
      </c>
      <c r="F19" s="63">
        <v>5</v>
      </c>
      <c r="G19" s="63">
        <v>5</v>
      </c>
      <c r="H19" s="63">
        <v>6</v>
      </c>
    </row>
    <row r="20" spans="1:8" x14ac:dyDescent="0.3">
      <c r="A20" s="63">
        <v>4</v>
      </c>
      <c r="B20" s="63">
        <v>6</v>
      </c>
      <c r="C20" s="63">
        <v>4</v>
      </c>
      <c r="D20" s="63">
        <v>4</v>
      </c>
      <c r="E20" s="63">
        <v>2</v>
      </c>
      <c r="F20" s="63">
        <v>2</v>
      </c>
      <c r="G20" s="63">
        <v>6</v>
      </c>
      <c r="H20" s="63">
        <v>4</v>
      </c>
    </row>
    <row r="21" spans="1:8" x14ac:dyDescent="0.3">
      <c r="A21" s="63">
        <v>6</v>
      </c>
      <c r="B21" s="63">
        <v>5</v>
      </c>
      <c r="C21" s="63">
        <v>6</v>
      </c>
      <c r="D21" s="63">
        <v>2</v>
      </c>
      <c r="E21" s="63">
        <v>5</v>
      </c>
      <c r="F21" s="63">
        <v>6</v>
      </c>
      <c r="G21" s="63">
        <v>6</v>
      </c>
      <c r="H21" s="63">
        <v>5</v>
      </c>
    </row>
    <row r="22" spans="1:8" x14ac:dyDescent="0.3">
      <c r="A22" s="63">
        <v>5</v>
      </c>
      <c r="B22" s="63">
        <v>7</v>
      </c>
      <c r="C22" s="63">
        <v>5</v>
      </c>
      <c r="D22" s="63">
        <v>5</v>
      </c>
      <c r="E22" s="63">
        <v>2</v>
      </c>
      <c r="F22" s="63">
        <v>2</v>
      </c>
      <c r="G22" s="63">
        <v>3</v>
      </c>
      <c r="H22" s="63">
        <v>6</v>
      </c>
    </row>
    <row r="23" spans="1:8" x14ac:dyDescent="0.3">
      <c r="A23" s="63">
        <v>5</v>
      </c>
      <c r="B23" s="63">
        <v>6</v>
      </c>
      <c r="C23" s="63">
        <v>3</v>
      </c>
      <c r="D23" s="63">
        <v>6</v>
      </c>
      <c r="E23" s="63">
        <v>2</v>
      </c>
      <c r="F23" s="63">
        <v>2</v>
      </c>
      <c r="G23" s="63">
        <v>3</v>
      </c>
      <c r="H23" s="63">
        <v>3</v>
      </c>
    </row>
    <row r="24" spans="1:8" x14ac:dyDescent="0.3">
      <c r="A24" s="63">
        <v>5</v>
      </c>
      <c r="B24" s="63">
        <v>5</v>
      </c>
      <c r="C24" s="63">
        <v>5</v>
      </c>
      <c r="D24" s="63">
        <v>5</v>
      </c>
      <c r="E24" s="63">
        <v>5</v>
      </c>
      <c r="F24" s="63">
        <v>5</v>
      </c>
      <c r="G24" s="63">
        <v>5</v>
      </c>
      <c r="H24" s="63">
        <v>5</v>
      </c>
    </row>
    <row r="25" spans="1:8" x14ac:dyDescent="0.3">
      <c r="A25" s="63">
        <v>5</v>
      </c>
      <c r="B25" s="63">
        <v>6</v>
      </c>
      <c r="C25" s="63">
        <v>5</v>
      </c>
      <c r="D25" s="63">
        <v>5</v>
      </c>
      <c r="E25" s="63">
        <v>3</v>
      </c>
      <c r="F25" s="63">
        <v>2</v>
      </c>
      <c r="G25" s="63">
        <v>2</v>
      </c>
      <c r="H25" s="63">
        <v>2</v>
      </c>
    </row>
    <row r="26" spans="1:8" x14ac:dyDescent="0.3">
      <c r="A26" s="63">
        <v>6</v>
      </c>
      <c r="B26" s="63">
        <v>6</v>
      </c>
      <c r="C26" s="63">
        <v>5</v>
      </c>
      <c r="D26" s="63">
        <v>5</v>
      </c>
      <c r="E26" s="63">
        <v>4</v>
      </c>
      <c r="F26" s="63">
        <v>5</v>
      </c>
      <c r="G26" s="63">
        <v>5</v>
      </c>
      <c r="H26" s="63">
        <v>3</v>
      </c>
    </row>
    <row r="27" spans="1:8" x14ac:dyDescent="0.3">
      <c r="A27" s="63"/>
      <c r="B27" s="63"/>
      <c r="C27" s="63"/>
      <c r="D27" s="63"/>
      <c r="E27" s="63"/>
      <c r="F27" s="63"/>
      <c r="G27" s="63"/>
      <c r="H27" s="63"/>
    </row>
    <row r="28" spans="1:8" x14ac:dyDescent="0.3">
      <c r="A28" s="63"/>
      <c r="B28" s="63"/>
      <c r="C28" s="63"/>
      <c r="D28" s="63"/>
      <c r="E28" s="63"/>
      <c r="F28" s="63"/>
      <c r="G28" s="63"/>
      <c r="H28" s="63"/>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1" t="s">
        <v>427</v>
      </c>
      <c r="B1" s="69"/>
      <c r="C1" s="69"/>
      <c r="D1" s="69"/>
      <c r="E1" s="69"/>
      <c r="F1" s="69"/>
      <c r="G1" s="69"/>
      <c r="H1" s="69"/>
      <c r="K1" s="72"/>
      <c r="L1" s="73"/>
      <c r="M1" s="73"/>
    </row>
    <row r="2" spans="1:13" x14ac:dyDescent="0.3">
      <c r="A2" s="70" t="s">
        <v>0</v>
      </c>
      <c r="B2" s="70"/>
      <c r="C2" s="70"/>
      <c r="D2" s="70"/>
      <c r="E2" s="70"/>
      <c r="F2" s="70"/>
      <c r="G2" s="70"/>
      <c r="H2" s="70"/>
      <c r="K2" s="70" t="s">
        <v>4</v>
      </c>
      <c r="L2" s="70"/>
      <c r="M2" s="70"/>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-3</v>
      </c>
      <c r="B4" s="2">
        <f>IF(Data!B4&gt;0,Data!B4-4,"")</f>
        <v>-3</v>
      </c>
      <c r="C4" s="2">
        <f>IF(Data!C4&gt;0,Data!C4-4,"")</f>
        <v>-3</v>
      </c>
      <c r="D4" s="2">
        <f>IF(Data!D4&gt;0,Data!D4-4,"")</f>
        <v>-3</v>
      </c>
      <c r="E4" s="2">
        <f>IF(Data!E4&gt;0,Data!E4-4,"")</f>
        <v>0</v>
      </c>
      <c r="F4" s="2">
        <f>IF(Data!F4&gt;0,Data!F4-4,"")</f>
        <v>1</v>
      </c>
      <c r="G4" s="2">
        <f>IF(Data!G4&gt;0,Data!G4-4,"")</f>
        <v>3</v>
      </c>
      <c r="H4" s="2">
        <f>IF(Data!H4&gt;0,Data!H4-4,"")</f>
        <v>2</v>
      </c>
      <c r="K4" s="10">
        <f>IF(COUNT(A4,B4,C4,D4)&gt;0,AVERAGE(A4,B4,C4,D4),"")</f>
        <v>-3</v>
      </c>
      <c r="L4" s="10">
        <f>IF(COUNT(E4,F4,G4,H4)&gt;0,AVERAGE(E4,F4,G4,H4),"")</f>
        <v>1.5</v>
      </c>
      <c r="M4" s="10">
        <f>IF(COUNT(A4,B4,C4,D4,E4,F4,G4,H4)&gt;0,AVERAGE(A4,B4,C4,D4,E4,F4,G4,H4),"")</f>
        <v>-0.75</v>
      </c>
    </row>
    <row r="5" spans="1:13" x14ac:dyDescent="0.3">
      <c r="A5" s="2">
        <f>IF(Data!A5&gt;0,Data!A5-4,"")</f>
        <v>1</v>
      </c>
      <c r="B5" s="2">
        <f>IF(Data!B5&gt;0,Data!B5-4,"")</f>
        <v>1</v>
      </c>
      <c r="C5" s="2">
        <f>IF(Data!C5&gt;0,Data!C5-4,"")</f>
        <v>1</v>
      </c>
      <c r="D5" s="2">
        <f>IF(Data!D5&gt;0,Data!D5-4,"")</f>
        <v>1</v>
      </c>
      <c r="E5" s="2">
        <f>IF(Data!E5&gt;0,Data!E5-4,"")</f>
        <v>0</v>
      </c>
      <c r="F5" s="2">
        <f>IF(Data!F5&gt;0,Data!F5-4,"")</f>
        <v>-1</v>
      </c>
      <c r="G5" s="2">
        <f>IF(Data!G5&gt;0,Data!G5-4,"")</f>
        <v>1</v>
      </c>
      <c r="H5" s="2">
        <f>IF(Data!H5&gt;0,Data!H5-4,"")</f>
        <v>1</v>
      </c>
      <c r="K5" s="10">
        <f t="shared" ref="K5:K68" si="0">IF(COUNT(A5,B5,C5,D5)&gt;0,AVERAGE(A5,B5,C5,D5),"")</f>
        <v>1</v>
      </c>
      <c r="L5" s="10">
        <f t="shared" ref="L5:L68" si="1">IF(COUNT(E5,F5,G5,H5)&gt;0,AVERAGE(E5,F5,G5,H5),"")</f>
        <v>0.25</v>
      </c>
      <c r="M5" s="10">
        <f t="shared" ref="M5:M68" si="2">IF(COUNT(A5,B5,C5,D5,E5,F5,G5,H5)&gt;0,AVERAGE(A5,B5,C5,D5,E5,F5,G5,H5),"")</f>
        <v>0.625</v>
      </c>
    </row>
    <row r="6" spans="1:13" x14ac:dyDescent="0.3">
      <c r="A6" s="2">
        <f>IF(Data!A6&gt;0,Data!A6-4,"")</f>
        <v>1</v>
      </c>
      <c r="B6" s="2">
        <f>IF(Data!B6&gt;0,Data!B6-4,"")</f>
        <v>2</v>
      </c>
      <c r="C6" s="2">
        <f>IF(Data!C6&gt;0,Data!C6-4,"")</f>
        <v>1</v>
      </c>
      <c r="D6" s="2">
        <f>IF(Data!D6&gt;0,Data!D6-4,"")</f>
        <v>2</v>
      </c>
      <c r="E6" s="2">
        <f>IF(Data!E6&gt;0,Data!E6-4,"")</f>
        <v>0</v>
      </c>
      <c r="F6" s="2">
        <f>IF(Data!F6&gt;0,Data!F6-4,"")</f>
        <v>-1</v>
      </c>
      <c r="G6" s="2">
        <f>IF(Data!G6&gt;0,Data!G6-4,"")</f>
        <v>-1</v>
      </c>
      <c r="H6" s="2">
        <f>IF(Data!H6&gt;0,Data!H6-4,"")</f>
        <v>-1</v>
      </c>
      <c r="K6" s="10">
        <f t="shared" si="0"/>
        <v>1.5</v>
      </c>
      <c r="L6" s="10">
        <f t="shared" si="1"/>
        <v>-0.75</v>
      </c>
      <c r="M6" s="10">
        <f t="shared" si="2"/>
        <v>0.375</v>
      </c>
    </row>
    <row r="7" spans="1:13" x14ac:dyDescent="0.3">
      <c r="A7" s="2">
        <f>IF(Data!A7&gt;0,Data!A7-4,"")</f>
        <v>1</v>
      </c>
      <c r="B7" s="2">
        <f>IF(Data!B7&gt;0,Data!B7-4,"")</f>
        <v>3</v>
      </c>
      <c r="C7" s="2">
        <f>IF(Data!C7&gt;0,Data!C7-4,"")</f>
        <v>2</v>
      </c>
      <c r="D7" s="2">
        <f>IF(Data!D7&gt;0,Data!D7-4,"")</f>
        <v>1</v>
      </c>
      <c r="E7" s="2">
        <f>IF(Data!E7&gt;0,Data!E7-4,"")</f>
        <v>-2</v>
      </c>
      <c r="F7" s="2">
        <f>IF(Data!F7&gt;0,Data!F7-4,"")</f>
        <v>-1</v>
      </c>
      <c r="G7" s="2">
        <f>IF(Data!G7&gt;0,Data!G7-4,"")</f>
        <v>-2</v>
      </c>
      <c r="H7" s="2">
        <f>IF(Data!H7&gt;0,Data!H7-4,"")</f>
        <v>-1</v>
      </c>
      <c r="K7" s="10">
        <f t="shared" si="0"/>
        <v>1.75</v>
      </c>
      <c r="L7" s="10">
        <f t="shared" si="1"/>
        <v>-1.5</v>
      </c>
      <c r="M7" s="10">
        <f t="shared" si="2"/>
        <v>0.125</v>
      </c>
    </row>
    <row r="8" spans="1:13" x14ac:dyDescent="0.3">
      <c r="A8" s="2">
        <f>IF(Data!A8&gt;0,Data!A8-4,"")</f>
        <v>2</v>
      </c>
      <c r="B8" s="2">
        <f>IF(Data!B8&gt;0,Data!B8-4,"")</f>
        <v>1</v>
      </c>
      <c r="C8" s="2">
        <f>IF(Data!C8&gt;0,Data!C8-4,"")</f>
        <v>1</v>
      </c>
      <c r="D8" s="2">
        <f>IF(Data!D8&gt;0,Data!D8-4,"")</f>
        <v>1</v>
      </c>
      <c r="E8" s="2">
        <f>IF(Data!E8&gt;0,Data!E8-4,"")</f>
        <v>0</v>
      </c>
      <c r="F8" s="2">
        <f>IF(Data!F8&gt;0,Data!F8-4,"")</f>
        <v>0</v>
      </c>
      <c r="G8" s="2">
        <f>IF(Data!G8&gt;0,Data!G8-4,"")</f>
        <v>2</v>
      </c>
      <c r="H8" s="2">
        <f>IF(Data!H8&gt;0,Data!H8-4,"")</f>
        <v>0</v>
      </c>
      <c r="K8" s="10">
        <f t="shared" si="0"/>
        <v>1.25</v>
      </c>
      <c r="L8" s="10">
        <f t="shared" si="1"/>
        <v>0.5</v>
      </c>
      <c r="M8" s="10">
        <f t="shared" si="2"/>
        <v>0.875</v>
      </c>
    </row>
    <row r="9" spans="1:13" x14ac:dyDescent="0.3">
      <c r="A9" s="2">
        <f>IF(Data!A9&gt;0,Data!A9-4,"")</f>
        <v>1</v>
      </c>
      <c r="B9" s="2">
        <f>IF(Data!B9&gt;0,Data!B9-4,"")</f>
        <v>1</v>
      </c>
      <c r="C9" s="2">
        <f>IF(Data!C9&gt;0,Data!C9-4,"")</f>
        <v>2</v>
      </c>
      <c r="D9" s="2">
        <f>IF(Data!D9&gt;0,Data!D9-4,"")</f>
        <v>1</v>
      </c>
      <c r="E9" s="2">
        <f>IF(Data!E9&gt;0,Data!E9-4,"")</f>
        <v>1</v>
      </c>
      <c r="F9" s="2">
        <f>IF(Data!F9&gt;0,Data!F9-4,"")</f>
        <v>1</v>
      </c>
      <c r="G9" s="2">
        <f>IF(Data!G9&gt;0,Data!G9-4,"")</f>
        <v>1</v>
      </c>
      <c r="H9" s="2">
        <f>IF(Data!H9&gt;0,Data!H9-4,"")</f>
        <v>0</v>
      </c>
      <c r="K9" s="10">
        <f t="shared" si="0"/>
        <v>1.25</v>
      </c>
      <c r="L9" s="10">
        <f t="shared" si="1"/>
        <v>0.75</v>
      </c>
      <c r="M9" s="10">
        <f t="shared" si="2"/>
        <v>1</v>
      </c>
    </row>
    <row r="10" spans="1:13" x14ac:dyDescent="0.3">
      <c r="A10" s="2">
        <f>IF(Data!A10&gt;0,Data!A10-4,"")</f>
        <v>2</v>
      </c>
      <c r="B10" s="2">
        <f>IF(Data!B10&gt;0,Data!B10-4,"")</f>
        <v>3</v>
      </c>
      <c r="C10" s="2">
        <f>IF(Data!C10&gt;0,Data!C10-4,"")</f>
        <v>3</v>
      </c>
      <c r="D10" s="2">
        <f>IF(Data!D10&gt;0,Data!D10-4,"")</f>
        <v>3</v>
      </c>
      <c r="E10" s="2">
        <f>IF(Data!E10&gt;0,Data!E10-4,"")</f>
        <v>2</v>
      </c>
      <c r="F10" s="2">
        <f>IF(Data!F10&gt;0,Data!F10-4,"")</f>
        <v>2</v>
      </c>
      <c r="G10" s="2">
        <f>IF(Data!G10&gt;0,Data!G10-4,"")</f>
        <v>0</v>
      </c>
      <c r="H10" s="2">
        <f>IF(Data!H10&gt;0,Data!H10-4,"")</f>
        <v>3</v>
      </c>
      <c r="K10" s="10">
        <f t="shared" si="0"/>
        <v>2.75</v>
      </c>
      <c r="L10" s="10">
        <f t="shared" si="1"/>
        <v>1.75</v>
      </c>
      <c r="M10" s="10">
        <f t="shared" si="2"/>
        <v>2.25</v>
      </c>
    </row>
    <row r="11" spans="1:13" x14ac:dyDescent="0.3">
      <c r="A11" s="2">
        <f>IF(Data!A11&gt;0,Data!A11-4,"")</f>
        <v>1</v>
      </c>
      <c r="B11" s="2">
        <f>IF(Data!B11&gt;0,Data!B11-4,"")</f>
        <v>1</v>
      </c>
      <c r="C11" s="2">
        <f>IF(Data!C11&gt;0,Data!C11-4,"")</f>
        <v>1</v>
      </c>
      <c r="D11" s="2">
        <f>IF(Data!D11&gt;0,Data!D11-4,"")</f>
        <v>1</v>
      </c>
      <c r="E11" s="2">
        <f>IF(Data!E11&gt;0,Data!E11-4,"")</f>
        <v>-1</v>
      </c>
      <c r="F11" s="2">
        <f>IF(Data!F11&gt;0,Data!F11-4,"")</f>
        <v>-2</v>
      </c>
      <c r="G11" s="2">
        <f>IF(Data!G11&gt;0,Data!G11-4,"")</f>
        <v>-1</v>
      </c>
      <c r="H11" s="2">
        <f>IF(Data!H11&gt;0,Data!H11-4,"")</f>
        <v>1</v>
      </c>
      <c r="K11" s="10">
        <f t="shared" si="0"/>
        <v>1</v>
      </c>
      <c r="L11" s="10">
        <f t="shared" si="1"/>
        <v>-0.75</v>
      </c>
      <c r="M11" s="10">
        <f t="shared" si="2"/>
        <v>0.125</v>
      </c>
    </row>
    <row r="12" spans="1:13" x14ac:dyDescent="0.3">
      <c r="A12" s="2">
        <f>IF(Data!A12&gt;0,Data!A12-4,"")</f>
        <v>2</v>
      </c>
      <c r="B12" s="2">
        <f>IF(Data!B12&gt;0,Data!B12-4,"")</f>
        <v>2</v>
      </c>
      <c r="C12" s="2">
        <f>IF(Data!C12&gt;0,Data!C12-4,"")</f>
        <v>-1</v>
      </c>
      <c r="D12" s="2">
        <f>IF(Data!D12&gt;0,Data!D12-4,"")</f>
        <v>0</v>
      </c>
      <c r="E12" s="2">
        <f>IF(Data!E12&gt;0,Data!E12-4,"")</f>
        <v>-1</v>
      </c>
      <c r="F12" s="2">
        <f>IF(Data!F12&gt;0,Data!F12-4,"")</f>
        <v>0</v>
      </c>
      <c r="G12" s="2">
        <f>IF(Data!G12&gt;0,Data!G12-4,"")</f>
        <v>-2</v>
      </c>
      <c r="H12" s="2">
        <f>IF(Data!H12&gt;0,Data!H12-4,"")</f>
        <v>-1</v>
      </c>
      <c r="K12" s="10">
        <f t="shared" si="0"/>
        <v>0.75</v>
      </c>
      <c r="L12" s="10">
        <f t="shared" si="1"/>
        <v>-1</v>
      </c>
      <c r="M12" s="10">
        <f t="shared" si="2"/>
        <v>-0.125</v>
      </c>
    </row>
    <row r="13" spans="1:13" x14ac:dyDescent="0.3">
      <c r="A13" s="2">
        <f>IF(Data!A13&gt;0,Data!A13-4,"")</f>
        <v>3</v>
      </c>
      <c r="B13" s="2">
        <f>IF(Data!B13&gt;0,Data!B13-4,"")</f>
        <v>3</v>
      </c>
      <c r="C13" s="2">
        <f>IF(Data!C13&gt;0,Data!C13-4,"")</f>
        <v>2</v>
      </c>
      <c r="D13" s="2">
        <f>IF(Data!D13&gt;0,Data!D13-4,"")</f>
        <v>3</v>
      </c>
      <c r="E13" s="2">
        <f>IF(Data!E13&gt;0,Data!E13-4,"")</f>
        <v>2</v>
      </c>
      <c r="F13" s="2">
        <f>IF(Data!F13&gt;0,Data!F13-4,"")</f>
        <v>3</v>
      </c>
      <c r="G13" s="2">
        <f>IF(Data!G13&gt;0,Data!G13-4,"")</f>
        <v>2</v>
      </c>
      <c r="H13" s="2">
        <f>IF(Data!H13&gt;0,Data!H13-4,"")</f>
        <v>1</v>
      </c>
      <c r="K13" s="10">
        <f t="shared" si="0"/>
        <v>2.75</v>
      </c>
      <c r="L13" s="10">
        <f t="shared" si="1"/>
        <v>2</v>
      </c>
      <c r="M13" s="10">
        <f t="shared" si="2"/>
        <v>2.375</v>
      </c>
    </row>
    <row r="14" spans="1:13" x14ac:dyDescent="0.3">
      <c r="A14" s="2">
        <f>IF(Data!A14&gt;0,Data!A14-4,"")</f>
        <v>-1</v>
      </c>
      <c r="B14" s="2">
        <f>IF(Data!B14&gt;0,Data!B14-4,"")</f>
        <v>-2</v>
      </c>
      <c r="C14" s="2">
        <f>IF(Data!C14&gt;0,Data!C14-4,"")</f>
        <v>-2</v>
      </c>
      <c r="D14" s="2">
        <f>IF(Data!D14&gt;0,Data!D14-4,"")</f>
        <v>-2</v>
      </c>
      <c r="E14" s="2">
        <f>IF(Data!E14&gt;0,Data!E14-4,"")</f>
        <v>0</v>
      </c>
      <c r="F14" s="2">
        <f>IF(Data!F14&gt;0,Data!F14-4,"")</f>
        <v>-1</v>
      </c>
      <c r="G14" s="2">
        <f>IF(Data!G14&gt;0,Data!G14-4,"")</f>
        <v>1</v>
      </c>
      <c r="H14" s="2">
        <f>IF(Data!H14&gt;0,Data!H14-4,"")</f>
        <v>1</v>
      </c>
      <c r="K14" s="10">
        <f t="shared" si="0"/>
        <v>-1.75</v>
      </c>
      <c r="L14" s="10">
        <f t="shared" si="1"/>
        <v>0.25</v>
      </c>
      <c r="M14" s="10">
        <f t="shared" si="2"/>
        <v>-0.75</v>
      </c>
    </row>
    <row r="15" spans="1:13" x14ac:dyDescent="0.3">
      <c r="A15" s="2">
        <f>IF(Data!A15&gt;0,Data!A15-4,"")</f>
        <v>0</v>
      </c>
      <c r="B15" s="2">
        <f>IF(Data!B15&gt;0,Data!B15-4,"")</f>
        <v>-2</v>
      </c>
      <c r="C15" s="2">
        <f>IF(Data!C15&gt;0,Data!C15-4,"")</f>
        <v>-2</v>
      </c>
      <c r="D15" s="2">
        <f>IF(Data!D15&gt;0,Data!D15-4,"")</f>
        <v>-2</v>
      </c>
      <c r="E15" s="2">
        <f>IF(Data!E15&gt;0,Data!E15-4,"")</f>
        <v>-2</v>
      </c>
      <c r="F15" s="2">
        <f>IF(Data!F15&gt;0,Data!F15-4,"")</f>
        <v>-1</v>
      </c>
      <c r="G15" s="2">
        <f>IF(Data!G15&gt;0,Data!G15-4,"")</f>
        <v>1</v>
      </c>
      <c r="H15" s="2">
        <f>IF(Data!H15&gt;0,Data!H15-4,"")</f>
        <v>-2</v>
      </c>
      <c r="K15" s="10">
        <f t="shared" si="0"/>
        <v>-1.5</v>
      </c>
      <c r="L15" s="10">
        <f t="shared" si="1"/>
        <v>-1</v>
      </c>
      <c r="M15" s="10">
        <f t="shared" si="2"/>
        <v>-1.25</v>
      </c>
    </row>
    <row r="16" spans="1:13" x14ac:dyDescent="0.3">
      <c r="A16" s="2">
        <f>IF(Data!A16&gt;0,Data!A16-4,"")</f>
        <v>2</v>
      </c>
      <c r="B16" s="2">
        <f>IF(Data!B16&gt;0,Data!B16-4,"")</f>
        <v>3</v>
      </c>
      <c r="C16" s="2">
        <f>IF(Data!C16&gt;0,Data!C16-4,"")</f>
        <v>2</v>
      </c>
      <c r="D16" s="2">
        <f>IF(Data!D16&gt;0,Data!D16-4,"")</f>
        <v>2</v>
      </c>
      <c r="E16" s="2">
        <f>IF(Data!E16&gt;0,Data!E16-4,"")</f>
        <v>2</v>
      </c>
      <c r="F16" s="2">
        <f>IF(Data!F16&gt;0,Data!F16-4,"")</f>
        <v>2</v>
      </c>
      <c r="G16" s="2">
        <f>IF(Data!G16&gt;0,Data!G16-4,"")</f>
        <v>-2</v>
      </c>
      <c r="H16" s="2">
        <f>IF(Data!H16&gt;0,Data!H16-4,"")</f>
        <v>2</v>
      </c>
      <c r="K16" s="10">
        <f t="shared" si="0"/>
        <v>2.25</v>
      </c>
      <c r="L16" s="10">
        <f t="shared" si="1"/>
        <v>1</v>
      </c>
      <c r="M16" s="10">
        <f t="shared" si="2"/>
        <v>1.625</v>
      </c>
    </row>
    <row r="17" spans="1:13" x14ac:dyDescent="0.3">
      <c r="A17" s="2">
        <f>IF(Data!A17&gt;0,Data!A17-4,"")</f>
        <v>-1</v>
      </c>
      <c r="B17" s="2">
        <f>IF(Data!B17&gt;0,Data!B17-4,"")</f>
        <v>2</v>
      </c>
      <c r="C17" s="2">
        <f>IF(Data!C17&gt;0,Data!C17-4,"")</f>
        <v>2</v>
      </c>
      <c r="D17" s="2">
        <f>IF(Data!D17&gt;0,Data!D17-4,"")</f>
        <v>2</v>
      </c>
      <c r="E17" s="2">
        <f>IF(Data!E17&gt;0,Data!E17-4,"")</f>
        <v>1</v>
      </c>
      <c r="F17" s="2">
        <f>IF(Data!F17&gt;0,Data!F17-4,"")</f>
        <v>1</v>
      </c>
      <c r="G17" s="2">
        <f>IF(Data!G17&gt;0,Data!G17-4,"")</f>
        <v>1</v>
      </c>
      <c r="H17" s="2">
        <f>IF(Data!H17&gt;0,Data!H17-4,"")</f>
        <v>1</v>
      </c>
      <c r="K17" s="10">
        <f t="shared" si="0"/>
        <v>1.25</v>
      </c>
      <c r="L17" s="10">
        <f t="shared" si="1"/>
        <v>1</v>
      </c>
      <c r="M17" s="10">
        <f t="shared" si="2"/>
        <v>1.125</v>
      </c>
    </row>
    <row r="18" spans="1:13" x14ac:dyDescent="0.3">
      <c r="A18" s="2">
        <f>IF(Data!A18&gt;0,Data!A18-4,"")</f>
        <v>-1</v>
      </c>
      <c r="B18" s="2">
        <f>IF(Data!B18&gt;0,Data!B18-4,"")</f>
        <v>-1</v>
      </c>
      <c r="C18" s="2">
        <f>IF(Data!C18&gt;0,Data!C18-4,"")</f>
        <v>-2</v>
      </c>
      <c r="D18" s="2">
        <f>IF(Data!D18&gt;0,Data!D18-4,"")</f>
        <v>-2</v>
      </c>
      <c r="E18" s="2">
        <f>IF(Data!E18&gt;0,Data!E18-4,"")</f>
        <v>-1</v>
      </c>
      <c r="F18" s="2">
        <f>IF(Data!F18&gt;0,Data!F18-4,"")</f>
        <v>-2</v>
      </c>
      <c r="G18" s="2">
        <f>IF(Data!G18&gt;0,Data!G18-4,"")</f>
        <v>-2</v>
      </c>
      <c r="H18" s="2">
        <f>IF(Data!H18&gt;0,Data!H18-4,"")</f>
        <v>-2</v>
      </c>
      <c r="K18" s="10">
        <f t="shared" si="0"/>
        <v>-1.5</v>
      </c>
      <c r="L18" s="10">
        <f t="shared" si="1"/>
        <v>-1.75</v>
      </c>
      <c r="M18" s="10">
        <f t="shared" si="2"/>
        <v>-1.625</v>
      </c>
    </row>
    <row r="19" spans="1:13" x14ac:dyDescent="0.3">
      <c r="A19" s="2">
        <f>IF(Data!A19&gt;0,Data!A19-4,"")</f>
        <v>1</v>
      </c>
      <c r="B19" s="2">
        <f>IF(Data!B19&gt;0,Data!B19-4,"")</f>
        <v>2</v>
      </c>
      <c r="C19" s="2">
        <f>IF(Data!C19&gt;0,Data!C19-4,"")</f>
        <v>-1</v>
      </c>
      <c r="D19" s="2">
        <f>IF(Data!D19&gt;0,Data!D19-4,"")</f>
        <v>-2</v>
      </c>
      <c r="E19" s="2">
        <f>IF(Data!E19&gt;0,Data!E19-4,"")</f>
        <v>0</v>
      </c>
      <c r="F19" s="2">
        <f>IF(Data!F19&gt;0,Data!F19-4,"")</f>
        <v>1</v>
      </c>
      <c r="G19" s="2">
        <f>IF(Data!G19&gt;0,Data!G19-4,"")</f>
        <v>1</v>
      </c>
      <c r="H19" s="2">
        <f>IF(Data!H19&gt;0,Data!H19-4,"")</f>
        <v>2</v>
      </c>
      <c r="K19" s="10">
        <f t="shared" si="0"/>
        <v>0</v>
      </c>
      <c r="L19" s="10">
        <f t="shared" si="1"/>
        <v>1</v>
      </c>
      <c r="M19" s="10">
        <f t="shared" si="2"/>
        <v>0.5</v>
      </c>
    </row>
    <row r="20" spans="1:13" x14ac:dyDescent="0.3">
      <c r="A20" s="2">
        <f>IF(Data!A20&gt;0,Data!A20-4,"")</f>
        <v>0</v>
      </c>
      <c r="B20" s="2">
        <f>IF(Data!B20&gt;0,Data!B20-4,"")</f>
        <v>2</v>
      </c>
      <c r="C20" s="2">
        <f>IF(Data!C20&gt;0,Data!C20-4,"")</f>
        <v>0</v>
      </c>
      <c r="D20" s="2">
        <f>IF(Data!D20&gt;0,Data!D20-4,"")</f>
        <v>0</v>
      </c>
      <c r="E20" s="2">
        <f>IF(Data!E20&gt;0,Data!E20-4,"")</f>
        <v>-2</v>
      </c>
      <c r="F20" s="2">
        <f>IF(Data!F20&gt;0,Data!F20-4,"")</f>
        <v>-2</v>
      </c>
      <c r="G20" s="2">
        <f>IF(Data!G20&gt;0,Data!G20-4,"")</f>
        <v>2</v>
      </c>
      <c r="H20" s="2">
        <f>IF(Data!H20&gt;0,Data!H20-4,"")</f>
        <v>0</v>
      </c>
      <c r="K20" s="10">
        <f t="shared" si="0"/>
        <v>0.5</v>
      </c>
      <c r="L20" s="10">
        <f t="shared" si="1"/>
        <v>-0.5</v>
      </c>
      <c r="M20" s="10">
        <f t="shared" si="2"/>
        <v>0</v>
      </c>
    </row>
    <row r="21" spans="1:13" x14ac:dyDescent="0.3">
      <c r="A21" s="2">
        <f>IF(Data!A21&gt;0,Data!A21-4,"")</f>
        <v>2</v>
      </c>
      <c r="B21" s="2">
        <f>IF(Data!B21&gt;0,Data!B21-4,"")</f>
        <v>1</v>
      </c>
      <c r="C21" s="2">
        <f>IF(Data!C21&gt;0,Data!C21-4,"")</f>
        <v>2</v>
      </c>
      <c r="D21" s="2">
        <f>IF(Data!D21&gt;0,Data!D21-4,"")</f>
        <v>-2</v>
      </c>
      <c r="E21" s="2">
        <f>IF(Data!E21&gt;0,Data!E21-4,"")</f>
        <v>1</v>
      </c>
      <c r="F21" s="2">
        <f>IF(Data!F21&gt;0,Data!F21-4,"")</f>
        <v>2</v>
      </c>
      <c r="G21" s="2">
        <f>IF(Data!G21&gt;0,Data!G21-4,"")</f>
        <v>2</v>
      </c>
      <c r="H21" s="2">
        <f>IF(Data!H21&gt;0,Data!H21-4,"")</f>
        <v>1</v>
      </c>
      <c r="K21" s="10">
        <f t="shared" si="0"/>
        <v>0.75</v>
      </c>
      <c r="L21" s="10">
        <f t="shared" si="1"/>
        <v>1.5</v>
      </c>
      <c r="M21" s="10">
        <f t="shared" si="2"/>
        <v>1.125</v>
      </c>
    </row>
    <row r="22" spans="1:13" x14ac:dyDescent="0.3">
      <c r="A22" s="2">
        <f>IF(Data!A22&gt;0,Data!A22-4,"")</f>
        <v>1</v>
      </c>
      <c r="B22" s="2">
        <f>IF(Data!B22&gt;0,Data!B22-4,"")</f>
        <v>3</v>
      </c>
      <c r="C22" s="2">
        <f>IF(Data!C22&gt;0,Data!C22-4,"")</f>
        <v>1</v>
      </c>
      <c r="D22" s="2">
        <f>IF(Data!D22&gt;0,Data!D22-4,"")</f>
        <v>1</v>
      </c>
      <c r="E22" s="2">
        <f>IF(Data!E22&gt;0,Data!E22-4,"")</f>
        <v>-2</v>
      </c>
      <c r="F22" s="2">
        <f>IF(Data!F22&gt;0,Data!F22-4,"")</f>
        <v>-2</v>
      </c>
      <c r="G22" s="2">
        <f>IF(Data!G22&gt;0,Data!G22-4,"")</f>
        <v>-1</v>
      </c>
      <c r="H22" s="2">
        <f>IF(Data!H22&gt;0,Data!H22-4,"")</f>
        <v>2</v>
      </c>
      <c r="K22" s="10">
        <f t="shared" si="0"/>
        <v>1.5</v>
      </c>
      <c r="L22" s="10">
        <f t="shared" si="1"/>
        <v>-0.75</v>
      </c>
      <c r="M22" s="10">
        <f t="shared" si="2"/>
        <v>0.375</v>
      </c>
    </row>
    <row r="23" spans="1:13" x14ac:dyDescent="0.3">
      <c r="A23" s="2">
        <f>IF(Data!A23&gt;0,Data!A23-4,"")</f>
        <v>1</v>
      </c>
      <c r="B23" s="2">
        <f>IF(Data!B23&gt;0,Data!B23-4,"")</f>
        <v>2</v>
      </c>
      <c r="C23" s="2">
        <f>IF(Data!C23&gt;0,Data!C23-4,"")</f>
        <v>-1</v>
      </c>
      <c r="D23" s="2">
        <f>IF(Data!D23&gt;0,Data!D23-4,"")</f>
        <v>2</v>
      </c>
      <c r="E23" s="2">
        <f>IF(Data!E23&gt;0,Data!E23-4,"")</f>
        <v>-2</v>
      </c>
      <c r="F23" s="2">
        <f>IF(Data!F23&gt;0,Data!F23-4,"")</f>
        <v>-2</v>
      </c>
      <c r="G23" s="2">
        <f>IF(Data!G23&gt;0,Data!G23-4,"")</f>
        <v>-1</v>
      </c>
      <c r="H23" s="2">
        <f>IF(Data!H23&gt;0,Data!H23-4,"")</f>
        <v>-1</v>
      </c>
      <c r="K23" s="10">
        <f t="shared" si="0"/>
        <v>1</v>
      </c>
      <c r="L23" s="10">
        <f t="shared" si="1"/>
        <v>-1.5</v>
      </c>
      <c r="M23" s="10">
        <f t="shared" si="2"/>
        <v>-0.25</v>
      </c>
    </row>
    <row r="24" spans="1:13" x14ac:dyDescent="0.3">
      <c r="A24" s="2">
        <f>IF(Data!A24&gt;0,Data!A24-4,"")</f>
        <v>1</v>
      </c>
      <c r="B24" s="2">
        <f>IF(Data!B24&gt;0,Data!B24-4,"")</f>
        <v>1</v>
      </c>
      <c r="C24" s="2">
        <f>IF(Data!C24&gt;0,Data!C24-4,"")</f>
        <v>1</v>
      </c>
      <c r="D24" s="2">
        <f>IF(Data!D24&gt;0,Data!D24-4,"")</f>
        <v>1</v>
      </c>
      <c r="E24" s="2">
        <f>IF(Data!E24&gt;0,Data!E24-4,"")</f>
        <v>1</v>
      </c>
      <c r="F24" s="2">
        <f>IF(Data!F24&gt;0,Data!F24-4,"")</f>
        <v>1</v>
      </c>
      <c r="G24" s="2">
        <f>IF(Data!G24&gt;0,Data!G24-4,"")</f>
        <v>1</v>
      </c>
      <c r="H24" s="2">
        <f>IF(Data!H24&gt;0,Data!H24-4,"")</f>
        <v>1</v>
      </c>
      <c r="K24" s="10">
        <f t="shared" si="0"/>
        <v>1</v>
      </c>
      <c r="L24" s="10">
        <f t="shared" si="1"/>
        <v>1</v>
      </c>
      <c r="M24" s="10">
        <f t="shared" si="2"/>
        <v>1</v>
      </c>
    </row>
    <row r="25" spans="1:13" x14ac:dyDescent="0.3">
      <c r="A25" s="2">
        <f>IF(Data!A25&gt;0,Data!A25-4,"")</f>
        <v>1</v>
      </c>
      <c r="B25" s="2">
        <f>IF(Data!B25&gt;0,Data!B25-4,"")</f>
        <v>2</v>
      </c>
      <c r="C25" s="2">
        <f>IF(Data!C25&gt;0,Data!C25-4,"")</f>
        <v>1</v>
      </c>
      <c r="D25" s="2">
        <f>IF(Data!D25&gt;0,Data!D25-4,"")</f>
        <v>1</v>
      </c>
      <c r="E25" s="2">
        <f>IF(Data!E25&gt;0,Data!E25-4,"")</f>
        <v>-1</v>
      </c>
      <c r="F25" s="2">
        <f>IF(Data!F25&gt;0,Data!F25-4,"")</f>
        <v>-2</v>
      </c>
      <c r="G25" s="2">
        <f>IF(Data!G25&gt;0,Data!G25-4,"")</f>
        <v>-2</v>
      </c>
      <c r="H25" s="2">
        <f>IF(Data!H25&gt;0,Data!H25-4,"")</f>
        <v>-2</v>
      </c>
      <c r="K25" s="10">
        <f t="shared" si="0"/>
        <v>1.25</v>
      </c>
      <c r="L25" s="10">
        <f t="shared" si="1"/>
        <v>-1.75</v>
      </c>
      <c r="M25" s="10">
        <f t="shared" si="2"/>
        <v>-0.25</v>
      </c>
    </row>
    <row r="26" spans="1:13" x14ac:dyDescent="0.3">
      <c r="A26" s="2">
        <f>IF(Data!A26&gt;0,Data!A26-4,"")</f>
        <v>2</v>
      </c>
      <c r="B26" s="2">
        <f>IF(Data!B26&gt;0,Data!B26-4,"")</f>
        <v>2</v>
      </c>
      <c r="C26" s="2">
        <f>IF(Data!C26&gt;0,Data!C26-4,"")</f>
        <v>1</v>
      </c>
      <c r="D26" s="2">
        <f>IF(Data!D26&gt;0,Data!D26-4,"")</f>
        <v>1</v>
      </c>
      <c r="E26" s="2">
        <f>IF(Data!E26&gt;0,Data!E26-4,"")</f>
        <v>0</v>
      </c>
      <c r="F26" s="2">
        <f>IF(Data!F26&gt;0,Data!F26-4,"")</f>
        <v>1</v>
      </c>
      <c r="G26" s="2">
        <f>IF(Data!G26&gt;0,Data!G26-4,"")</f>
        <v>1</v>
      </c>
      <c r="H26" s="2">
        <f>IF(Data!H26&gt;0,Data!H26-4,"")</f>
        <v>-1</v>
      </c>
      <c r="K26" s="10">
        <f t="shared" si="0"/>
        <v>1.5</v>
      </c>
      <c r="L26" s="10">
        <f t="shared" si="1"/>
        <v>0.25</v>
      </c>
      <c r="M26" s="10">
        <f t="shared" si="2"/>
        <v>0.875</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4" t="s">
        <v>423</v>
      </c>
      <c r="B1" s="75"/>
      <c r="C1" s="75"/>
      <c r="D1" s="75"/>
      <c r="E1" s="75"/>
      <c r="F1" s="75"/>
      <c r="G1" s="75"/>
      <c r="H1" s="75"/>
      <c r="I1" s="75"/>
      <c r="J1" s="75"/>
      <c r="K1" s="75"/>
      <c r="L1" s="75"/>
      <c r="M1" s="75"/>
      <c r="N1" s="75"/>
    </row>
    <row r="3" spans="1:18" x14ac:dyDescent="0.3">
      <c r="A3" s="3" t="s">
        <v>1</v>
      </c>
      <c r="B3" s="5" t="s">
        <v>21</v>
      </c>
      <c r="C3" s="5" t="s">
        <v>22</v>
      </c>
      <c r="D3" s="5" t="s">
        <v>23</v>
      </c>
      <c r="E3" s="5" t="s">
        <v>24</v>
      </c>
      <c r="F3" s="3" t="s">
        <v>421</v>
      </c>
      <c r="G3" s="3" t="s">
        <v>422</v>
      </c>
      <c r="H3" s="5" t="s">
        <v>25</v>
      </c>
      <c r="I3" s="9"/>
      <c r="K3" s="76" t="s">
        <v>420</v>
      </c>
      <c r="L3" s="76"/>
    </row>
    <row r="4" spans="1:18" x14ac:dyDescent="0.3">
      <c r="A4" s="4">
        <v>1</v>
      </c>
      <c r="B4" s="6">
        <f>AVERAGE(DT!A4:A1004)</f>
        <v>0.82608695652173914</v>
      </c>
      <c r="C4" s="6">
        <f>VAR(DT!A4:A1004)</f>
        <v>1.7865612648221343</v>
      </c>
      <c r="D4" s="6">
        <f>SQRT(C4)</f>
        <v>1.336623082556236</v>
      </c>
      <c r="E4" s="7">
        <f>COUNTA(Data!A4:A1000)</f>
        <v>23</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0.75</v>
      </c>
      <c r="R4" s="8"/>
    </row>
    <row r="5" spans="1:18" x14ac:dyDescent="0.3">
      <c r="A5" s="4">
        <v>2</v>
      </c>
      <c r="B5" s="6">
        <f>AVERAGE(DT!B4:B1004)</f>
        <v>1.2608695652173914</v>
      </c>
      <c r="C5" s="6">
        <f>VAR(DT!B4:B1004)</f>
        <v>2.9288537549407114</v>
      </c>
      <c r="D5" s="6">
        <f t="shared" ref="D5:D11" si="0">SQRT(C5)</f>
        <v>1.7113894223527009</v>
      </c>
      <c r="E5" s="7">
        <f>COUNTA(Data!B4:B1000)</f>
        <v>23</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6.5217391304347824E-2</v>
      </c>
    </row>
    <row r="6" spans="1:18" x14ac:dyDescent="0.3">
      <c r="A6" s="4">
        <v>3</v>
      </c>
      <c r="B6" s="6">
        <f>AVERAGE(DT!C4:C1004)</f>
        <v>0.47826086956521741</v>
      </c>
      <c r="C6" s="6">
        <f>VAR(DT!C4:C1004)</f>
        <v>2.7154150197628457</v>
      </c>
      <c r="D6" s="6">
        <f t="shared" si="0"/>
        <v>1.6478516376673131</v>
      </c>
      <c r="E6" s="7">
        <f>COUNTA(Data!C4:C1000)</f>
        <v>23</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0.40760869565217389</v>
      </c>
    </row>
    <row r="7" spans="1:18" x14ac:dyDescent="0.3">
      <c r="A7" s="4">
        <v>4</v>
      </c>
      <c r="B7" s="6">
        <f>AVERAGE(DT!D4:D1004)</f>
        <v>0.43478260869565216</v>
      </c>
      <c r="C7" s="6">
        <f>VAR(DT!D4:D1004)</f>
        <v>3.0750988142292495</v>
      </c>
      <c r="D7" s="6">
        <f t="shared" si="0"/>
        <v>1.7535959666437562</v>
      </c>
      <c r="E7" s="7">
        <f>COUNTA(Data!D4:D1000)</f>
        <v>23</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-0.17391304347826086</v>
      </c>
      <c r="C8" s="6">
        <f>VAR(DT!E4:E1004)</f>
        <v>1.7865612648221343</v>
      </c>
      <c r="D8" s="6">
        <f t="shared" si="0"/>
        <v>1.336623082556236</v>
      </c>
      <c r="E8" s="7">
        <f>COUNTA(Data!E4:E1000)</f>
        <v>23</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-8.6956521739130432E-2</v>
      </c>
      <c r="C9" s="6">
        <f>VAR(DT!F4:F1004)</f>
        <v>2.5375494071146245</v>
      </c>
      <c r="D9" s="6">
        <f t="shared" si="0"/>
        <v>1.5929687401561352</v>
      </c>
      <c r="E9" s="7">
        <f>COUNTA(Data!F4:F1000)</f>
        <v>23</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0.21739130434782608</v>
      </c>
      <c r="C10" s="6">
        <f>VAR(DT!G4:G1004)</f>
        <v>2.541501976284585</v>
      </c>
      <c r="D10" s="6">
        <f t="shared" si="0"/>
        <v>1.5942088872806428</v>
      </c>
      <c r="E10" s="7">
        <f>COUNTA(Data!G4:G1000)</f>
        <v>23</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0.30434782608695654</v>
      </c>
      <c r="C11" s="6">
        <f>VAR(DT!H4:H1004)</f>
        <v>2.1304347826086958</v>
      </c>
      <c r="D11" s="6">
        <f t="shared" si="0"/>
        <v>1.4596008983995234</v>
      </c>
      <c r="E11" s="7">
        <f>COUNTA(Data!H4:H1000)</f>
        <v>23</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7"/>
      <c r="L27" s="67"/>
      <c r="M27" s="67"/>
      <c r="N27" s="67"/>
      <c r="O27" s="67"/>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7" t="s">
        <v>260</v>
      </c>
      <c r="B1" s="78"/>
      <c r="C1" s="78"/>
      <c r="D1" s="78"/>
      <c r="E1" s="78"/>
      <c r="F1" s="78"/>
      <c r="G1" s="78"/>
      <c r="H1" s="78"/>
      <c r="I1" s="78"/>
      <c r="J1" s="78"/>
      <c r="K1" s="78"/>
      <c r="L1" s="78"/>
      <c r="M1" s="78"/>
      <c r="N1" s="78"/>
      <c r="O1" s="78"/>
    </row>
    <row r="3" spans="1:15" x14ac:dyDescent="0.3">
      <c r="A3" s="76" t="s">
        <v>29</v>
      </c>
      <c r="B3" s="76"/>
      <c r="C3" s="76"/>
      <c r="D3" s="76"/>
      <c r="E3" s="76"/>
      <c r="F3" s="76"/>
      <c r="G3" s="76"/>
      <c r="I3" s="76" t="s">
        <v>26</v>
      </c>
      <c r="J3" s="76"/>
      <c r="K3" s="76"/>
      <c r="L3" s="76"/>
      <c r="M3" s="76"/>
      <c r="N3" s="76"/>
      <c r="O3" s="76"/>
    </row>
    <row r="4" spans="1:15" x14ac:dyDescent="0.3">
      <c r="A4" s="3" t="s">
        <v>1</v>
      </c>
      <c r="B4" s="5" t="s">
        <v>21</v>
      </c>
      <c r="C4" s="5" t="s">
        <v>23</v>
      </c>
      <c r="D4" s="3" t="s">
        <v>2</v>
      </c>
      <c r="E4" s="5" t="s">
        <v>27</v>
      </c>
      <c r="F4" s="76" t="s">
        <v>28</v>
      </c>
      <c r="G4" s="76"/>
      <c r="I4" s="5" t="s">
        <v>25</v>
      </c>
      <c r="J4" s="3" t="s">
        <v>21</v>
      </c>
      <c r="K4" s="3" t="s">
        <v>23</v>
      </c>
      <c r="L4" s="3" t="s">
        <v>2</v>
      </c>
      <c r="M4" s="5" t="s">
        <v>27</v>
      </c>
      <c r="N4" s="76" t="s">
        <v>28</v>
      </c>
      <c r="O4" s="76"/>
    </row>
    <row r="5" spans="1:15" x14ac:dyDescent="0.3">
      <c r="A5" s="14">
        <v>1</v>
      </c>
      <c r="B5" s="13">
        <f>Results!B4</f>
        <v>0.82608695652173914</v>
      </c>
      <c r="C5" s="13">
        <f>Results!D4</f>
        <v>1.336623082556236</v>
      </c>
      <c r="D5" s="7">
        <f>Results!E4</f>
        <v>23</v>
      </c>
      <c r="E5" s="13">
        <f t="shared" ref="E5:E12" si="0">CONFIDENCE(0.05, C5, D5)</f>
        <v>0.54625211289856768</v>
      </c>
      <c r="F5" s="13">
        <f t="shared" ref="F5:F12" si="1">B5-E5</f>
        <v>0.27983484362317146</v>
      </c>
      <c r="G5" s="13">
        <f t="shared" ref="G5:G12" si="2">B5+E5</f>
        <v>1.3723390694203068</v>
      </c>
      <c r="I5" s="12" t="str">
        <f>VLOOKUP(Read_First!B4,Items!A1:S50,18,FALSE)</f>
        <v>Pragmatic Quality</v>
      </c>
      <c r="J5" s="13">
        <f>AVERAGE(DT!K4:K1004)</f>
        <v>0.75</v>
      </c>
      <c r="K5" s="13">
        <f>STDEV(DT!K4:K1004)</f>
        <v>1.4341611422075908</v>
      </c>
      <c r="L5" s="7">
        <f>MAX(D5:D12)</f>
        <v>23</v>
      </c>
      <c r="M5" s="13">
        <f t="shared" ref="M5:M7" si="3">CONFIDENCE(0.05, K5, L5)</f>
        <v>0.58611403947152696</v>
      </c>
      <c r="N5" s="13">
        <f t="shared" ref="N5:N7" si="4">J5-M5</f>
        <v>0.16388596052847304</v>
      </c>
      <c r="O5" s="13">
        <f t="shared" ref="O5:O7" si="5">J5+M5</f>
        <v>1.336114039471527</v>
      </c>
    </row>
    <row r="6" spans="1:15" x14ac:dyDescent="0.3">
      <c r="A6" s="14">
        <v>2</v>
      </c>
      <c r="B6" s="13">
        <f>Results!B5</f>
        <v>1.2608695652173914</v>
      </c>
      <c r="C6" s="13">
        <f>Results!D5</f>
        <v>1.7113894223527009</v>
      </c>
      <c r="D6" s="7">
        <f>Results!E5</f>
        <v>23</v>
      </c>
      <c r="E6" s="13">
        <f t="shared" si="0"/>
        <v>0.69941189865175768</v>
      </c>
      <c r="F6" s="13">
        <f t="shared" si="1"/>
        <v>0.56145766656563367</v>
      </c>
      <c r="G6" s="13">
        <f t="shared" si="2"/>
        <v>1.960281463869149</v>
      </c>
      <c r="I6" s="12" t="str">
        <f>VLOOKUP(Read_First!B4,Items!A1:S50,19,FALSE)</f>
        <v>Hedonic Quality</v>
      </c>
      <c r="J6" s="13">
        <f>AVERAGE(DT!L4:L1004)</f>
        <v>6.5217391304347824E-2</v>
      </c>
      <c r="K6" s="13">
        <f>STDEV(DT!L4:L1004)</f>
        <v>1.1875715081444662</v>
      </c>
      <c r="L6" s="7">
        <f>L5</f>
        <v>23</v>
      </c>
      <c r="M6" s="13">
        <f t="shared" si="3"/>
        <v>0.48533760490011574</v>
      </c>
      <c r="N6" s="13">
        <f t="shared" si="4"/>
        <v>-0.4201202135957679</v>
      </c>
      <c r="O6" s="13">
        <f t="shared" si="5"/>
        <v>0.55055499620446358</v>
      </c>
    </row>
    <row r="7" spans="1:15" x14ac:dyDescent="0.3">
      <c r="A7" s="14">
        <v>3</v>
      </c>
      <c r="B7" s="13">
        <f>Results!B6</f>
        <v>0.47826086956521741</v>
      </c>
      <c r="C7" s="13">
        <f>Results!D6</f>
        <v>1.6478516376673131</v>
      </c>
      <c r="D7" s="7">
        <f>Results!E6</f>
        <v>23</v>
      </c>
      <c r="E7" s="13">
        <f t="shared" si="0"/>
        <v>0.67344522967361142</v>
      </c>
      <c r="F7" s="13">
        <f t="shared" si="1"/>
        <v>-0.19518436010839402</v>
      </c>
      <c r="G7" s="13">
        <f t="shared" si="2"/>
        <v>1.1517060992388288</v>
      </c>
      <c r="I7" s="12" t="s">
        <v>419</v>
      </c>
      <c r="J7" s="13">
        <f>AVERAGE(DT!M4:M1004)</f>
        <v>0.40760869565217389</v>
      </c>
      <c r="K7" s="13">
        <f>STDEV(DT!M4:M1004)</f>
        <v>1.0001543853157888</v>
      </c>
      <c r="L7" s="7">
        <f>L6</f>
        <v>23</v>
      </c>
      <c r="M7" s="13">
        <f t="shared" si="3"/>
        <v>0.40874383611471993</v>
      </c>
      <c r="N7" s="13">
        <f t="shared" si="4"/>
        <v>-1.135140462546036E-3</v>
      </c>
      <c r="O7" s="13">
        <f t="shared" si="5"/>
        <v>0.81635253176689382</v>
      </c>
    </row>
    <row r="8" spans="1:15" x14ac:dyDescent="0.3">
      <c r="A8" s="14">
        <v>4</v>
      </c>
      <c r="B8" s="13">
        <f>Results!B7</f>
        <v>0.43478260869565216</v>
      </c>
      <c r="C8" s="13">
        <f>Results!D7</f>
        <v>1.7535959666437562</v>
      </c>
      <c r="D8" s="7">
        <f>Results!E7</f>
        <v>23</v>
      </c>
      <c r="E8" s="13">
        <f t="shared" si="0"/>
        <v>0.71666090048183484</v>
      </c>
      <c r="F8" s="13">
        <f t="shared" si="1"/>
        <v>-0.28187829178618268</v>
      </c>
      <c r="G8" s="13">
        <f t="shared" si="2"/>
        <v>1.1514435091774871</v>
      </c>
      <c r="I8" s="55"/>
      <c r="J8" s="47"/>
      <c r="K8" s="47"/>
      <c r="L8" s="56"/>
      <c r="M8" s="47"/>
      <c r="N8" s="47"/>
      <c r="O8" s="47"/>
    </row>
    <row r="9" spans="1:15" x14ac:dyDescent="0.3">
      <c r="A9" s="14">
        <v>5</v>
      </c>
      <c r="B9" s="13">
        <f>Results!B8</f>
        <v>-0.17391304347826086</v>
      </c>
      <c r="C9" s="13">
        <f>Results!D8</f>
        <v>1.336623082556236</v>
      </c>
      <c r="D9" s="7">
        <f>Results!E8</f>
        <v>23</v>
      </c>
      <c r="E9" s="13">
        <f t="shared" si="0"/>
        <v>0.54625211289856768</v>
      </c>
      <c r="F9" s="13">
        <f t="shared" si="1"/>
        <v>-0.72016515637682854</v>
      </c>
      <c r="G9" s="13">
        <f t="shared" si="2"/>
        <v>0.37233906942030681</v>
      </c>
      <c r="I9" s="55"/>
      <c r="J9" s="47"/>
      <c r="K9" s="47"/>
      <c r="L9" s="56"/>
      <c r="M9" s="47"/>
      <c r="N9" s="47"/>
      <c r="O9" s="47"/>
    </row>
    <row r="10" spans="1:15" x14ac:dyDescent="0.3">
      <c r="A10" s="14">
        <v>6</v>
      </c>
      <c r="B10" s="13">
        <f>Results!B9</f>
        <v>-8.6956521739130432E-2</v>
      </c>
      <c r="C10" s="13">
        <f>Results!D9</f>
        <v>1.5929687401561352</v>
      </c>
      <c r="D10" s="7">
        <f>Results!E9</f>
        <v>23</v>
      </c>
      <c r="E10" s="13">
        <f t="shared" si="0"/>
        <v>0.65101564640609733</v>
      </c>
      <c r="F10" s="13">
        <f t="shared" si="1"/>
        <v>-0.73797216814522781</v>
      </c>
      <c r="G10" s="13">
        <f t="shared" si="2"/>
        <v>0.56405912466696684</v>
      </c>
      <c r="I10" s="24"/>
      <c r="J10" s="47"/>
      <c r="K10" s="47"/>
      <c r="L10" s="56"/>
      <c r="M10" s="47"/>
      <c r="N10" s="47"/>
      <c r="O10" s="47"/>
    </row>
    <row r="11" spans="1:15" x14ac:dyDescent="0.3">
      <c r="A11" s="14">
        <v>7</v>
      </c>
      <c r="B11" s="13">
        <f>Results!B10</f>
        <v>0.21739130434782608</v>
      </c>
      <c r="C11" s="13">
        <f>Results!D10</f>
        <v>1.5942088872806428</v>
      </c>
      <c r="D11" s="7">
        <f>Results!E10</f>
        <v>23</v>
      </c>
      <c r="E11" s="13">
        <f t="shared" si="0"/>
        <v>0.6515224706528937</v>
      </c>
      <c r="F11" s="13">
        <f t="shared" si="1"/>
        <v>-0.43413116630506765</v>
      </c>
      <c r="G11" s="13">
        <f t="shared" si="2"/>
        <v>0.86891377500071976</v>
      </c>
    </row>
    <row r="12" spans="1:15" x14ac:dyDescent="0.3">
      <c r="A12" s="14">
        <v>8</v>
      </c>
      <c r="B12" s="13">
        <f>Results!B11</f>
        <v>0.30434782608695654</v>
      </c>
      <c r="C12" s="13">
        <f>Results!D11</f>
        <v>1.4596008983995234</v>
      </c>
      <c r="D12" s="7">
        <f>Results!E11</f>
        <v>23</v>
      </c>
      <c r="E12" s="13">
        <f t="shared" si="0"/>
        <v>0.59651077790349472</v>
      </c>
      <c r="F12" s="13">
        <f t="shared" si="1"/>
        <v>-0.29216295181653817</v>
      </c>
      <c r="G12" s="13">
        <f t="shared" si="2"/>
        <v>0.90085860399045126</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7" t="s">
        <v>261</v>
      </c>
      <c r="B1" s="79"/>
      <c r="C1" s="79"/>
      <c r="D1" s="79"/>
      <c r="E1" s="79"/>
      <c r="F1" s="79"/>
      <c r="G1" s="79"/>
      <c r="H1" s="79"/>
      <c r="I1" s="79"/>
      <c r="J1" s="79"/>
      <c r="K1" s="79"/>
      <c r="L1" s="79"/>
      <c r="M1" s="79"/>
      <c r="N1" s="79"/>
      <c r="O1" s="79"/>
      <c r="P1" s="79"/>
      <c r="Q1" s="79"/>
      <c r="R1" s="79"/>
    </row>
    <row r="3" spans="1:18" x14ac:dyDescent="0.3">
      <c r="A3" s="44"/>
      <c r="B3" s="44"/>
      <c r="D3" s="70" t="str">
        <f>VLOOKUP(Read_First!B4,Items!A1:S50,18,FALSE)</f>
        <v>Pragmatic Quality</v>
      </c>
      <c r="E3" s="70"/>
      <c r="G3" s="70" t="str">
        <f>VLOOKUP(Read_First!B4,Items!A1:S50,19,FALSE)</f>
        <v>Hedonic Quality</v>
      </c>
      <c r="H3" s="70"/>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0.73609061009055166</v>
      </c>
      <c r="G5" s="38">
        <v>5.6</v>
      </c>
      <c r="H5" s="39">
        <f>CORREL(DT!E4:E1004,DT!F4:F1004)</f>
        <v>0.86785043156706521</v>
      </c>
      <c r="J5" s="44"/>
      <c r="K5" s="44"/>
      <c r="L5" s="44"/>
      <c r="M5" s="44"/>
      <c r="N5" s="44"/>
      <c r="O5" s="44"/>
      <c r="P5" s="44"/>
      <c r="Q5" s="44"/>
    </row>
    <row r="6" spans="1:18" x14ac:dyDescent="0.3">
      <c r="A6" s="44"/>
      <c r="B6" s="44"/>
      <c r="D6" s="38">
        <v>1.3</v>
      </c>
      <c r="E6" s="39">
        <f>CORREL(DT!A4:A1004,DT!C4:C1004)</f>
        <v>0.6585950743932466</v>
      </c>
      <c r="G6" s="38">
        <v>5.7</v>
      </c>
      <c r="H6" s="39">
        <f>CORREL(DT!E4:E1004,DT!G4:G1004)</f>
        <v>0.31719140199473816</v>
      </c>
      <c r="J6" s="44"/>
      <c r="K6" s="44"/>
      <c r="L6" s="44"/>
      <c r="M6" s="44"/>
      <c r="N6" s="44"/>
      <c r="O6" s="44"/>
      <c r="P6" s="44"/>
      <c r="Q6" s="44"/>
    </row>
    <row r="7" spans="1:18" x14ac:dyDescent="0.3">
      <c r="A7" s="44"/>
      <c r="B7" s="44"/>
      <c r="D7" s="38">
        <v>1.4</v>
      </c>
      <c r="E7" s="39">
        <f>CORREL(DT!A4:A1004,DT!D4:D1004)</f>
        <v>0.59611548335468412</v>
      </c>
      <c r="G7" s="38">
        <v>5.8</v>
      </c>
      <c r="H7" s="39">
        <f>CORREL(DT!E4:E1004,DT!H4:H1004)</f>
        <v>0.56423704907705663</v>
      </c>
      <c r="J7" s="44"/>
      <c r="K7" s="44"/>
      <c r="L7" s="44"/>
      <c r="M7" s="44"/>
      <c r="N7" s="44"/>
      <c r="O7" s="44"/>
      <c r="P7" s="44"/>
      <c r="Q7" s="44"/>
    </row>
    <row r="8" spans="1:18" x14ac:dyDescent="0.3">
      <c r="A8" s="44"/>
      <c r="B8" s="44"/>
      <c r="D8" s="38">
        <v>2.2999999999999998</v>
      </c>
      <c r="E8" s="39">
        <f>CORREL(DT!B4:B1004,DT!C4:C1004)</f>
        <v>0.759646977186064</v>
      </c>
      <c r="G8" s="38">
        <v>6.7</v>
      </c>
      <c r="H8" s="39">
        <f>CORREL(DT!F4:F1004,DT!G4:G1004)</f>
        <v>0.43735421803639235</v>
      </c>
      <c r="J8" s="44"/>
      <c r="K8" s="44"/>
      <c r="L8" s="44"/>
      <c r="M8" s="44"/>
      <c r="N8" s="44"/>
      <c r="O8" s="44"/>
      <c r="P8" s="44"/>
      <c r="Q8" s="44"/>
    </row>
    <row r="9" spans="1:18" x14ac:dyDescent="0.3">
      <c r="A9" s="44"/>
      <c r="B9" s="44"/>
      <c r="D9" s="38">
        <v>2.4</v>
      </c>
      <c r="E9" s="39">
        <f>CORREL(DT!B4:B1004,DT!D4:D1004)</f>
        <v>0.77837446172147762</v>
      </c>
      <c r="G9" s="38">
        <v>6.8</v>
      </c>
      <c r="H9" s="39">
        <f>CORREL(DT!F4:F1004,DT!H4:H1004)</f>
        <v>0.52018704230216228</v>
      </c>
      <c r="J9" s="44"/>
      <c r="K9" s="44"/>
      <c r="L9" s="44"/>
      <c r="M9" s="44"/>
      <c r="N9" s="44"/>
      <c r="O9" s="44"/>
      <c r="P9" s="44"/>
      <c r="Q9" s="44"/>
    </row>
    <row r="10" spans="1:18" x14ac:dyDescent="0.3">
      <c r="A10" s="44"/>
      <c r="B10" s="44"/>
      <c r="D10" s="38">
        <v>3.4</v>
      </c>
      <c r="E10" s="39">
        <f>CORREL(DT!C4:C1004,DT!D4:D1004)</f>
        <v>0.75846122554846851</v>
      </c>
      <c r="G10" s="38">
        <v>7.8</v>
      </c>
      <c r="H10" s="39">
        <f>CORREL(DT!G4:G1004,DT!H4:H1004)</f>
        <v>0.36095998949738545</v>
      </c>
      <c r="J10" s="44"/>
      <c r="K10" s="44"/>
      <c r="L10" s="44"/>
      <c r="M10" s="44"/>
      <c r="N10" s="44"/>
      <c r="O10" s="44"/>
      <c r="P10" s="44"/>
      <c r="Q10" s="44"/>
    </row>
    <row r="11" spans="1:18" x14ac:dyDescent="0.3">
      <c r="A11" s="44"/>
      <c r="B11" s="44"/>
      <c r="D11" s="40" t="s">
        <v>266</v>
      </c>
      <c r="E11" s="39">
        <f>AVERAGE(E5:E10)</f>
        <v>0.7145473053824154</v>
      </c>
      <c r="G11" s="40" t="s">
        <v>266</v>
      </c>
      <c r="H11" s="39">
        <f>AVERAGE(H5:H10)</f>
        <v>0.51129668874580003</v>
      </c>
      <c r="J11" s="44"/>
      <c r="K11" s="44"/>
      <c r="L11" s="44"/>
      <c r="M11" s="44"/>
      <c r="N11" s="44"/>
      <c r="O11" s="44"/>
      <c r="P11" s="44"/>
      <c r="Q11" s="44"/>
    </row>
    <row r="12" spans="1:18" x14ac:dyDescent="0.3">
      <c r="A12" s="44"/>
      <c r="B12" s="44"/>
      <c r="C12" s="11"/>
      <c r="D12" s="41" t="s">
        <v>3</v>
      </c>
      <c r="E12" s="42">
        <f>(4*E11)/(1+(3*E11))</f>
        <v>0.90919681623044812</v>
      </c>
      <c r="F12" s="11"/>
      <c r="G12" s="41" t="s">
        <v>3</v>
      </c>
      <c r="H12" s="42">
        <f>(4*H11)/(1+(3*H11))</f>
        <v>0.80713318317716898</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0" t="s">
        <v>691</v>
      </c>
      <c r="B1" s="81"/>
      <c r="C1" s="81"/>
      <c r="D1" s="81"/>
      <c r="E1" s="81"/>
      <c r="F1" s="81"/>
      <c r="G1" s="81"/>
      <c r="H1" s="81"/>
    </row>
    <row r="3" spans="1:8" x14ac:dyDescent="0.3">
      <c r="A3" s="34" t="s">
        <v>25</v>
      </c>
      <c r="B3" s="34" t="s">
        <v>21</v>
      </c>
      <c r="C3" s="34" t="s">
        <v>32</v>
      </c>
      <c r="D3" s="34" t="s">
        <v>33</v>
      </c>
    </row>
    <row r="4" spans="1:8" x14ac:dyDescent="0.3">
      <c r="A4" s="18" t="str">
        <f>VLOOKUP(Read_First!B4,Items!A1:S50,18,FALSE)</f>
        <v>Pragmatic Quality</v>
      </c>
      <c r="B4" s="17">
        <f>Results!L4</f>
        <v>0.75</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8" t="str">
        <f>VLOOKUP(Read_First!B4,Items!A1:S50,19,FALSE)</f>
        <v>Hedonic Quality</v>
      </c>
      <c r="B5" s="17">
        <f>Results!L5</f>
        <v>6.5217391304347824E-2</v>
      </c>
      <c r="C5" s="16" t="str">
        <f>IF(B5&gt;E33,"Excellent",IF(B5&gt;D33,"Good",IF(B5&gt;C33,"Above Average",IF(B5&gt;B33,"Below Average","Bad"))))</f>
        <v>Bad</v>
      </c>
      <c r="D5" s="1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8" t="s">
        <v>419</v>
      </c>
      <c r="B6" s="57">
        <f>Results!L6</f>
        <v>0.40760869565217389</v>
      </c>
      <c r="C6" s="16" t="str">
        <f>IF(B6&gt;E34,"Excellent",IF(B6&gt;D34,"Good",IF(B6&gt;C34,"Above Average",IF(B6&gt;B34,"Below Average","Bad"))))</f>
        <v>Bad</v>
      </c>
      <c r="D6" s="15"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82" t="s">
        <v>262</v>
      </c>
      <c r="B24" s="82"/>
      <c r="C24" s="82"/>
      <c r="D24" s="82"/>
      <c r="E24" s="82"/>
      <c r="F24" s="82"/>
      <c r="G24" s="82"/>
      <c r="H24" s="82"/>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0.75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6.5217391304347824E-2</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0.40760869565217389</v>
      </c>
    </row>
    <row r="30" spans="1:8" x14ac:dyDescent="0.3">
      <c r="A30" s="82" t="s">
        <v>694</v>
      </c>
      <c r="B30" s="82"/>
      <c r="C30" s="82"/>
      <c r="D30" s="82"/>
      <c r="E30" s="82"/>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8" t="s">
        <v>424</v>
      </c>
      <c r="B1" s="69"/>
      <c r="C1" s="69"/>
      <c r="D1" s="69"/>
      <c r="E1" s="69"/>
      <c r="F1" s="69"/>
      <c r="G1" s="69"/>
      <c r="H1" s="69"/>
      <c r="K1" s="35"/>
      <c r="L1" s="36"/>
      <c r="M1" s="2" t="s">
        <v>265</v>
      </c>
    </row>
    <row r="2" spans="1:13" x14ac:dyDescent="0.3">
      <c r="A2" s="70" t="s">
        <v>0</v>
      </c>
      <c r="B2" s="70"/>
      <c r="C2" s="70"/>
      <c r="D2" s="70"/>
      <c r="E2" s="70"/>
      <c r="F2" s="70"/>
      <c r="G2" s="70"/>
      <c r="H2" s="70"/>
      <c r="K2" s="70" t="s">
        <v>263</v>
      </c>
      <c r="L2" s="70"/>
      <c r="M2" s="70"/>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-3</v>
      </c>
      <c r="B4" s="2">
        <f>IF(Data!B4&gt;0,Data!B4-4,"")</f>
        <v>-3</v>
      </c>
      <c r="C4" s="2">
        <f>IF(Data!C4&gt;0,Data!C4-4,"")</f>
        <v>-3</v>
      </c>
      <c r="D4" s="2">
        <f>IF(Data!D4&gt;0,Data!D4-4,"")</f>
        <v>-3</v>
      </c>
      <c r="E4" s="2">
        <f>IF(Data!E4&gt;0,Data!E4-4,"")</f>
        <v>0</v>
      </c>
      <c r="F4" s="2">
        <f>IF(Data!F4&gt;0,Data!F4-4,"")</f>
        <v>1</v>
      </c>
      <c r="G4" s="2">
        <f>IF(Data!G4&gt;0,Data!G4-4,"")</f>
        <v>3</v>
      </c>
      <c r="H4" s="2">
        <f>IF(Data!H4&gt;0,Data!H4-4,"")</f>
        <v>2</v>
      </c>
      <c r="K4" s="7" t="str">
        <f>IF((MAX(A4,B4,C4,D4)-MIN(A4,B4,C4,D4))&gt;3,1,"")</f>
        <v/>
      </c>
      <c r="L4" s="7" t="str">
        <f>IF((MAX(E4,F4,G4,H4)-MIN(E4,F4,G4,H4))&gt;3,1,"")</f>
        <v/>
      </c>
      <c r="M4" s="4">
        <f>IF(COUNT(A4:D4)&gt;0,IF(COUNT(E4:H4)&gt;0,SUM(K4,L4),0),"")</f>
        <v>0</v>
      </c>
    </row>
    <row r="5" spans="1:13" x14ac:dyDescent="0.3">
      <c r="A5" s="2">
        <f>IF(Data!A5&gt;0,Data!A5-4,"")</f>
        <v>1</v>
      </c>
      <c r="B5" s="2">
        <f>IF(Data!B5&gt;0,Data!B5-4,"")</f>
        <v>1</v>
      </c>
      <c r="C5" s="2">
        <f>IF(Data!C5&gt;0,Data!C5-4,"")</f>
        <v>1</v>
      </c>
      <c r="D5" s="2">
        <f>IF(Data!D5&gt;0,Data!D5-4,"")</f>
        <v>1</v>
      </c>
      <c r="E5" s="2">
        <f>IF(Data!E5&gt;0,Data!E5-4,"")</f>
        <v>0</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2</v>
      </c>
      <c r="C6" s="2">
        <f>IF(Data!C6&gt;0,Data!C6-4,"")</f>
        <v>1</v>
      </c>
      <c r="D6" s="2">
        <f>IF(Data!D6&gt;0,Data!D6-4,"")</f>
        <v>2</v>
      </c>
      <c r="E6" s="2">
        <f>IF(Data!E6&gt;0,Data!E6-4,"")</f>
        <v>0</v>
      </c>
      <c r="F6" s="2">
        <f>IF(Data!F6&gt;0,Data!F6-4,"")</f>
        <v>-1</v>
      </c>
      <c r="G6" s="2">
        <f>IF(Data!G6&gt;0,Data!G6-4,"")</f>
        <v>-1</v>
      </c>
      <c r="H6" s="2">
        <f>IF(Data!H6&gt;0,Data!H6-4,"")</f>
        <v>-1</v>
      </c>
      <c r="K6" s="7" t="str">
        <f t="shared" si="0"/>
        <v/>
      </c>
      <c r="L6" s="7" t="str">
        <f t="shared" si="1"/>
        <v/>
      </c>
      <c r="M6" s="4">
        <f t="shared" si="2"/>
        <v>0</v>
      </c>
    </row>
    <row r="7" spans="1:13" x14ac:dyDescent="0.3">
      <c r="A7" s="2">
        <f>IF(Data!A7&gt;0,Data!A7-4,"")</f>
        <v>1</v>
      </c>
      <c r="B7" s="2">
        <f>IF(Data!B7&gt;0,Data!B7-4,"")</f>
        <v>3</v>
      </c>
      <c r="C7" s="2">
        <f>IF(Data!C7&gt;0,Data!C7-4,"")</f>
        <v>2</v>
      </c>
      <c r="D7" s="2">
        <f>IF(Data!D7&gt;0,Data!D7-4,"")</f>
        <v>1</v>
      </c>
      <c r="E7" s="2">
        <f>IF(Data!E7&gt;0,Data!E7-4,"")</f>
        <v>-2</v>
      </c>
      <c r="F7" s="2">
        <f>IF(Data!F7&gt;0,Data!F7-4,"")</f>
        <v>-1</v>
      </c>
      <c r="G7" s="2">
        <f>IF(Data!G7&gt;0,Data!G7-4,"")</f>
        <v>-2</v>
      </c>
      <c r="H7" s="2">
        <f>IF(Data!H7&gt;0,Data!H7-4,"")</f>
        <v>-1</v>
      </c>
      <c r="K7" s="7" t="str">
        <f t="shared" si="0"/>
        <v/>
      </c>
      <c r="L7" s="7" t="str">
        <f t="shared" si="1"/>
        <v/>
      </c>
      <c r="M7" s="4">
        <f t="shared" si="2"/>
        <v>0</v>
      </c>
    </row>
    <row r="8" spans="1:13" x14ac:dyDescent="0.3">
      <c r="A8" s="2">
        <f>IF(Data!A8&gt;0,Data!A8-4,"")</f>
        <v>2</v>
      </c>
      <c r="B8" s="2">
        <f>IF(Data!B8&gt;0,Data!B8-4,"")</f>
        <v>1</v>
      </c>
      <c r="C8" s="2">
        <f>IF(Data!C8&gt;0,Data!C8-4,"")</f>
        <v>1</v>
      </c>
      <c r="D8" s="2">
        <f>IF(Data!D8&gt;0,Data!D8-4,"")</f>
        <v>1</v>
      </c>
      <c r="E8" s="2">
        <f>IF(Data!E8&gt;0,Data!E8-4,"")</f>
        <v>0</v>
      </c>
      <c r="F8" s="2">
        <f>IF(Data!F8&gt;0,Data!F8-4,"")</f>
        <v>0</v>
      </c>
      <c r="G8" s="2">
        <f>IF(Data!G8&gt;0,Data!G8-4,"")</f>
        <v>2</v>
      </c>
      <c r="H8" s="2">
        <f>IF(Data!H8&gt;0,Data!H8-4,"")</f>
        <v>0</v>
      </c>
      <c r="K8" s="7" t="str">
        <f t="shared" si="0"/>
        <v/>
      </c>
      <c r="L8" s="7" t="str">
        <f t="shared" si="1"/>
        <v/>
      </c>
      <c r="M8" s="4">
        <f t="shared" si="2"/>
        <v>0</v>
      </c>
    </row>
    <row r="9" spans="1:13" x14ac:dyDescent="0.3">
      <c r="A9" s="2">
        <f>IF(Data!A9&gt;0,Data!A9-4,"")</f>
        <v>1</v>
      </c>
      <c r="B9" s="2">
        <f>IF(Data!B9&gt;0,Data!B9-4,"")</f>
        <v>1</v>
      </c>
      <c r="C9" s="2">
        <f>IF(Data!C9&gt;0,Data!C9-4,"")</f>
        <v>2</v>
      </c>
      <c r="D9" s="2">
        <f>IF(Data!D9&gt;0,Data!D9-4,"")</f>
        <v>1</v>
      </c>
      <c r="E9" s="2">
        <f>IF(Data!E9&gt;0,Data!E9-4,"")</f>
        <v>1</v>
      </c>
      <c r="F9" s="2">
        <f>IF(Data!F9&gt;0,Data!F9-4,"")</f>
        <v>1</v>
      </c>
      <c r="G9" s="2">
        <f>IF(Data!G9&gt;0,Data!G9-4,"")</f>
        <v>1</v>
      </c>
      <c r="H9" s="2">
        <f>IF(Data!H9&gt;0,Data!H9-4,"")</f>
        <v>0</v>
      </c>
      <c r="K9" s="7" t="str">
        <f t="shared" si="0"/>
        <v/>
      </c>
      <c r="L9" s="7" t="str">
        <f t="shared" si="1"/>
        <v/>
      </c>
      <c r="M9" s="4">
        <f t="shared" si="2"/>
        <v>0</v>
      </c>
    </row>
    <row r="10" spans="1:13" x14ac:dyDescent="0.3">
      <c r="A10" s="2">
        <f>IF(Data!A10&gt;0,Data!A10-4,"")</f>
        <v>2</v>
      </c>
      <c r="B10" s="2">
        <f>IF(Data!B10&gt;0,Data!B10-4,"")</f>
        <v>3</v>
      </c>
      <c r="C10" s="2">
        <f>IF(Data!C10&gt;0,Data!C10-4,"")</f>
        <v>3</v>
      </c>
      <c r="D10" s="2">
        <f>IF(Data!D10&gt;0,Data!D10-4,"")</f>
        <v>3</v>
      </c>
      <c r="E10" s="2">
        <f>IF(Data!E10&gt;0,Data!E10-4,"")</f>
        <v>2</v>
      </c>
      <c r="F10" s="2">
        <f>IF(Data!F10&gt;0,Data!F10-4,"")</f>
        <v>2</v>
      </c>
      <c r="G10" s="2">
        <f>IF(Data!G10&gt;0,Data!G10-4,"")</f>
        <v>0</v>
      </c>
      <c r="H10" s="2">
        <f>IF(Data!H10&gt;0,Data!H10-4,"")</f>
        <v>3</v>
      </c>
      <c r="K10" s="7" t="str">
        <f t="shared" si="0"/>
        <v/>
      </c>
      <c r="L10" s="7" t="str">
        <f t="shared" si="1"/>
        <v/>
      </c>
      <c r="M10" s="4">
        <f t="shared" si="2"/>
        <v>0</v>
      </c>
    </row>
    <row r="11" spans="1:13" x14ac:dyDescent="0.3">
      <c r="A11" s="2">
        <f>IF(Data!A11&gt;0,Data!A11-4,"")</f>
        <v>1</v>
      </c>
      <c r="B11" s="2">
        <f>IF(Data!B11&gt;0,Data!B11-4,"")</f>
        <v>1</v>
      </c>
      <c r="C11" s="2">
        <f>IF(Data!C11&gt;0,Data!C11-4,"")</f>
        <v>1</v>
      </c>
      <c r="D11" s="2">
        <f>IF(Data!D11&gt;0,Data!D11-4,"")</f>
        <v>1</v>
      </c>
      <c r="E11" s="2">
        <f>IF(Data!E11&gt;0,Data!E11-4,"")</f>
        <v>-1</v>
      </c>
      <c r="F11" s="2">
        <f>IF(Data!F11&gt;0,Data!F11-4,"")</f>
        <v>-2</v>
      </c>
      <c r="G11" s="2">
        <f>IF(Data!G11&gt;0,Data!G11-4,"")</f>
        <v>-1</v>
      </c>
      <c r="H11" s="2">
        <f>IF(Data!H11&gt;0,Data!H11-4,"")</f>
        <v>1</v>
      </c>
      <c r="K11" s="7" t="str">
        <f t="shared" si="0"/>
        <v/>
      </c>
      <c r="L11" s="7" t="str">
        <f t="shared" si="1"/>
        <v/>
      </c>
      <c r="M11" s="4">
        <f t="shared" si="2"/>
        <v>0</v>
      </c>
    </row>
    <row r="12" spans="1:13" x14ac:dyDescent="0.3">
      <c r="A12" s="2">
        <f>IF(Data!A12&gt;0,Data!A12-4,"")</f>
        <v>2</v>
      </c>
      <c r="B12" s="2">
        <f>IF(Data!B12&gt;0,Data!B12-4,"")</f>
        <v>2</v>
      </c>
      <c r="C12" s="2">
        <f>IF(Data!C12&gt;0,Data!C12-4,"")</f>
        <v>-1</v>
      </c>
      <c r="D12" s="2">
        <f>IF(Data!D12&gt;0,Data!D12-4,"")</f>
        <v>0</v>
      </c>
      <c r="E12" s="2">
        <f>IF(Data!E12&gt;0,Data!E12-4,"")</f>
        <v>-1</v>
      </c>
      <c r="F12" s="2">
        <f>IF(Data!F12&gt;0,Data!F12-4,"")</f>
        <v>0</v>
      </c>
      <c r="G12" s="2">
        <f>IF(Data!G12&gt;0,Data!G12-4,"")</f>
        <v>-2</v>
      </c>
      <c r="H12" s="2">
        <f>IF(Data!H12&gt;0,Data!H12-4,"")</f>
        <v>-1</v>
      </c>
      <c r="K12" s="7" t="str">
        <f t="shared" si="0"/>
        <v/>
      </c>
      <c r="L12" s="7" t="str">
        <f t="shared" si="1"/>
        <v/>
      </c>
      <c r="M12" s="4">
        <f t="shared" si="2"/>
        <v>0</v>
      </c>
    </row>
    <row r="13" spans="1:13" x14ac:dyDescent="0.3">
      <c r="A13" s="2">
        <f>IF(Data!A13&gt;0,Data!A13-4,"")</f>
        <v>3</v>
      </c>
      <c r="B13" s="2">
        <f>IF(Data!B13&gt;0,Data!B13-4,"")</f>
        <v>3</v>
      </c>
      <c r="C13" s="2">
        <f>IF(Data!C13&gt;0,Data!C13-4,"")</f>
        <v>2</v>
      </c>
      <c r="D13" s="2">
        <f>IF(Data!D13&gt;0,Data!D13-4,"")</f>
        <v>3</v>
      </c>
      <c r="E13" s="2">
        <f>IF(Data!E13&gt;0,Data!E13-4,"")</f>
        <v>2</v>
      </c>
      <c r="F13" s="2">
        <f>IF(Data!F13&gt;0,Data!F13-4,"")</f>
        <v>3</v>
      </c>
      <c r="G13" s="2">
        <f>IF(Data!G13&gt;0,Data!G13-4,"")</f>
        <v>2</v>
      </c>
      <c r="H13" s="2">
        <f>IF(Data!H13&gt;0,Data!H13-4,"")</f>
        <v>1</v>
      </c>
      <c r="K13" s="7" t="str">
        <f t="shared" si="0"/>
        <v/>
      </c>
      <c r="L13" s="7" t="str">
        <f t="shared" si="1"/>
        <v/>
      </c>
      <c r="M13" s="4">
        <f t="shared" si="2"/>
        <v>0</v>
      </c>
    </row>
    <row r="14" spans="1:13" x14ac:dyDescent="0.3">
      <c r="A14" s="2">
        <f>IF(Data!A14&gt;0,Data!A14-4,"")</f>
        <v>-1</v>
      </c>
      <c r="B14" s="2">
        <f>IF(Data!B14&gt;0,Data!B14-4,"")</f>
        <v>-2</v>
      </c>
      <c r="C14" s="2">
        <f>IF(Data!C14&gt;0,Data!C14-4,"")</f>
        <v>-2</v>
      </c>
      <c r="D14" s="2">
        <f>IF(Data!D14&gt;0,Data!D14-4,"")</f>
        <v>-2</v>
      </c>
      <c r="E14" s="2">
        <f>IF(Data!E14&gt;0,Data!E14-4,"")</f>
        <v>0</v>
      </c>
      <c r="F14" s="2">
        <f>IF(Data!F14&gt;0,Data!F14-4,"")</f>
        <v>-1</v>
      </c>
      <c r="G14" s="2">
        <f>IF(Data!G14&gt;0,Data!G14-4,"")</f>
        <v>1</v>
      </c>
      <c r="H14" s="2">
        <f>IF(Data!H14&gt;0,Data!H14-4,"")</f>
        <v>1</v>
      </c>
      <c r="K14" s="7" t="str">
        <f t="shared" si="0"/>
        <v/>
      </c>
      <c r="L14" s="7" t="str">
        <f t="shared" si="1"/>
        <v/>
      </c>
      <c r="M14" s="4">
        <f t="shared" si="2"/>
        <v>0</v>
      </c>
    </row>
    <row r="15" spans="1:13" x14ac:dyDescent="0.3">
      <c r="A15" s="2">
        <f>IF(Data!A15&gt;0,Data!A15-4,"")</f>
        <v>0</v>
      </c>
      <c r="B15" s="2">
        <f>IF(Data!B15&gt;0,Data!B15-4,"")</f>
        <v>-2</v>
      </c>
      <c r="C15" s="2">
        <f>IF(Data!C15&gt;0,Data!C15-4,"")</f>
        <v>-2</v>
      </c>
      <c r="D15" s="2">
        <f>IF(Data!D15&gt;0,Data!D15-4,"")</f>
        <v>-2</v>
      </c>
      <c r="E15" s="2">
        <f>IF(Data!E15&gt;0,Data!E15-4,"")</f>
        <v>-2</v>
      </c>
      <c r="F15" s="2">
        <f>IF(Data!F15&gt;0,Data!F15-4,"")</f>
        <v>-1</v>
      </c>
      <c r="G15" s="2">
        <f>IF(Data!G15&gt;0,Data!G15-4,"")</f>
        <v>1</v>
      </c>
      <c r="H15" s="2">
        <f>IF(Data!H15&gt;0,Data!H15-4,"")</f>
        <v>-2</v>
      </c>
      <c r="K15" s="7" t="str">
        <f t="shared" si="0"/>
        <v/>
      </c>
      <c r="L15" s="7" t="str">
        <f t="shared" si="1"/>
        <v/>
      </c>
      <c r="M15" s="4">
        <f t="shared" si="2"/>
        <v>0</v>
      </c>
    </row>
    <row r="16" spans="1:13" x14ac:dyDescent="0.3">
      <c r="A16" s="2">
        <f>IF(Data!A16&gt;0,Data!A16-4,"")</f>
        <v>2</v>
      </c>
      <c r="B16" s="2">
        <f>IF(Data!B16&gt;0,Data!B16-4,"")</f>
        <v>3</v>
      </c>
      <c r="C16" s="2">
        <f>IF(Data!C16&gt;0,Data!C16-4,"")</f>
        <v>2</v>
      </c>
      <c r="D16" s="2">
        <f>IF(Data!D16&gt;0,Data!D16-4,"")</f>
        <v>2</v>
      </c>
      <c r="E16" s="2">
        <f>IF(Data!E16&gt;0,Data!E16-4,"")</f>
        <v>2</v>
      </c>
      <c r="F16" s="2">
        <f>IF(Data!F16&gt;0,Data!F16-4,"")</f>
        <v>2</v>
      </c>
      <c r="G16" s="2">
        <f>IF(Data!G16&gt;0,Data!G16-4,"")</f>
        <v>-2</v>
      </c>
      <c r="H16" s="2">
        <f>IF(Data!H16&gt;0,Data!H16-4,"")</f>
        <v>2</v>
      </c>
      <c r="K16" s="7" t="str">
        <f t="shared" si="0"/>
        <v/>
      </c>
      <c r="L16" s="7">
        <f t="shared" si="1"/>
        <v>1</v>
      </c>
      <c r="M16" s="4">
        <f t="shared" si="2"/>
        <v>1</v>
      </c>
    </row>
    <row r="17" spans="1:13" x14ac:dyDescent="0.3">
      <c r="A17" s="2">
        <f>IF(Data!A17&gt;0,Data!A17-4,"")</f>
        <v>-1</v>
      </c>
      <c r="B17" s="2">
        <f>IF(Data!B17&gt;0,Data!B17-4,"")</f>
        <v>2</v>
      </c>
      <c r="C17" s="2">
        <f>IF(Data!C17&gt;0,Data!C17-4,"")</f>
        <v>2</v>
      </c>
      <c r="D17" s="2">
        <f>IF(Data!D17&gt;0,Data!D17-4,"")</f>
        <v>2</v>
      </c>
      <c r="E17" s="2">
        <f>IF(Data!E17&gt;0,Data!E17-4,"")</f>
        <v>1</v>
      </c>
      <c r="F17" s="2">
        <f>IF(Data!F17&gt;0,Data!F17-4,"")</f>
        <v>1</v>
      </c>
      <c r="G17" s="2">
        <f>IF(Data!G17&gt;0,Data!G17-4,"")</f>
        <v>1</v>
      </c>
      <c r="H17" s="2">
        <f>IF(Data!H17&gt;0,Data!H17-4,"")</f>
        <v>1</v>
      </c>
      <c r="K17" s="7" t="str">
        <f t="shared" si="0"/>
        <v/>
      </c>
      <c r="L17" s="7" t="str">
        <f t="shared" si="1"/>
        <v/>
      </c>
      <c r="M17" s="4">
        <f t="shared" si="2"/>
        <v>0</v>
      </c>
    </row>
    <row r="18" spans="1:13" x14ac:dyDescent="0.3">
      <c r="A18" s="2">
        <f>IF(Data!A18&gt;0,Data!A18-4,"")</f>
        <v>-1</v>
      </c>
      <c r="B18" s="2">
        <f>IF(Data!B18&gt;0,Data!B18-4,"")</f>
        <v>-1</v>
      </c>
      <c r="C18" s="2">
        <f>IF(Data!C18&gt;0,Data!C18-4,"")</f>
        <v>-2</v>
      </c>
      <c r="D18" s="2">
        <f>IF(Data!D18&gt;0,Data!D18-4,"")</f>
        <v>-2</v>
      </c>
      <c r="E18" s="2">
        <f>IF(Data!E18&gt;0,Data!E18-4,"")</f>
        <v>-1</v>
      </c>
      <c r="F18" s="2">
        <f>IF(Data!F18&gt;0,Data!F18-4,"")</f>
        <v>-2</v>
      </c>
      <c r="G18" s="2">
        <f>IF(Data!G18&gt;0,Data!G18-4,"")</f>
        <v>-2</v>
      </c>
      <c r="H18" s="2">
        <f>IF(Data!H18&gt;0,Data!H18-4,"")</f>
        <v>-2</v>
      </c>
      <c r="K18" s="7" t="str">
        <f t="shared" si="0"/>
        <v/>
      </c>
      <c r="L18" s="7" t="str">
        <f t="shared" si="1"/>
        <v/>
      </c>
      <c r="M18" s="4">
        <f t="shared" si="2"/>
        <v>0</v>
      </c>
    </row>
    <row r="19" spans="1:13" x14ac:dyDescent="0.3">
      <c r="A19" s="2">
        <f>IF(Data!A19&gt;0,Data!A19-4,"")</f>
        <v>1</v>
      </c>
      <c r="B19" s="2">
        <f>IF(Data!B19&gt;0,Data!B19-4,"")</f>
        <v>2</v>
      </c>
      <c r="C19" s="2">
        <f>IF(Data!C19&gt;0,Data!C19-4,"")</f>
        <v>-1</v>
      </c>
      <c r="D19" s="2">
        <f>IF(Data!D19&gt;0,Data!D19-4,"")</f>
        <v>-2</v>
      </c>
      <c r="E19" s="2">
        <f>IF(Data!E19&gt;0,Data!E19-4,"")</f>
        <v>0</v>
      </c>
      <c r="F19" s="2">
        <f>IF(Data!F19&gt;0,Data!F19-4,"")</f>
        <v>1</v>
      </c>
      <c r="G19" s="2">
        <f>IF(Data!G19&gt;0,Data!G19-4,"")</f>
        <v>1</v>
      </c>
      <c r="H19" s="2">
        <f>IF(Data!H19&gt;0,Data!H19-4,"")</f>
        <v>2</v>
      </c>
      <c r="K19" s="7">
        <f t="shared" si="0"/>
        <v>1</v>
      </c>
      <c r="L19" s="7" t="str">
        <f t="shared" si="1"/>
        <v/>
      </c>
      <c r="M19" s="4">
        <f t="shared" si="2"/>
        <v>1</v>
      </c>
    </row>
    <row r="20" spans="1:13" x14ac:dyDescent="0.3">
      <c r="A20" s="2">
        <f>IF(Data!A20&gt;0,Data!A20-4,"")</f>
        <v>0</v>
      </c>
      <c r="B20" s="2">
        <f>IF(Data!B20&gt;0,Data!B20-4,"")</f>
        <v>2</v>
      </c>
      <c r="C20" s="2">
        <f>IF(Data!C20&gt;0,Data!C20-4,"")</f>
        <v>0</v>
      </c>
      <c r="D20" s="2">
        <f>IF(Data!D20&gt;0,Data!D20-4,"")</f>
        <v>0</v>
      </c>
      <c r="E20" s="2">
        <f>IF(Data!E20&gt;0,Data!E20-4,"")</f>
        <v>-2</v>
      </c>
      <c r="F20" s="2">
        <f>IF(Data!F20&gt;0,Data!F20-4,"")</f>
        <v>-2</v>
      </c>
      <c r="G20" s="2">
        <f>IF(Data!G20&gt;0,Data!G20-4,"")</f>
        <v>2</v>
      </c>
      <c r="H20" s="2">
        <f>IF(Data!H20&gt;0,Data!H20-4,"")</f>
        <v>0</v>
      </c>
      <c r="K20" s="7" t="str">
        <f t="shared" si="0"/>
        <v/>
      </c>
      <c r="L20" s="7">
        <f t="shared" si="1"/>
        <v>1</v>
      </c>
      <c r="M20" s="4">
        <f t="shared" si="2"/>
        <v>1</v>
      </c>
    </row>
    <row r="21" spans="1:13" x14ac:dyDescent="0.3">
      <c r="A21" s="2">
        <f>IF(Data!A21&gt;0,Data!A21-4,"")</f>
        <v>2</v>
      </c>
      <c r="B21" s="2">
        <f>IF(Data!B21&gt;0,Data!B21-4,"")</f>
        <v>1</v>
      </c>
      <c r="C21" s="2">
        <f>IF(Data!C21&gt;0,Data!C21-4,"")</f>
        <v>2</v>
      </c>
      <c r="D21" s="2">
        <f>IF(Data!D21&gt;0,Data!D21-4,"")</f>
        <v>-2</v>
      </c>
      <c r="E21" s="2">
        <f>IF(Data!E21&gt;0,Data!E21-4,"")</f>
        <v>1</v>
      </c>
      <c r="F21" s="2">
        <f>IF(Data!F21&gt;0,Data!F21-4,"")</f>
        <v>2</v>
      </c>
      <c r="G21" s="2">
        <f>IF(Data!G21&gt;0,Data!G21-4,"")</f>
        <v>2</v>
      </c>
      <c r="H21" s="2">
        <f>IF(Data!H21&gt;0,Data!H21-4,"")</f>
        <v>1</v>
      </c>
      <c r="K21" s="7">
        <f t="shared" si="0"/>
        <v>1</v>
      </c>
      <c r="L21" s="7" t="str">
        <f t="shared" si="1"/>
        <v/>
      </c>
      <c r="M21" s="4">
        <f t="shared" si="2"/>
        <v>1</v>
      </c>
    </row>
    <row r="22" spans="1:13" x14ac:dyDescent="0.3">
      <c r="A22" s="2">
        <f>IF(Data!A22&gt;0,Data!A22-4,"")</f>
        <v>1</v>
      </c>
      <c r="B22" s="2">
        <f>IF(Data!B22&gt;0,Data!B22-4,"")</f>
        <v>3</v>
      </c>
      <c r="C22" s="2">
        <f>IF(Data!C22&gt;0,Data!C22-4,"")</f>
        <v>1</v>
      </c>
      <c r="D22" s="2">
        <f>IF(Data!D22&gt;0,Data!D22-4,"")</f>
        <v>1</v>
      </c>
      <c r="E22" s="2">
        <f>IF(Data!E22&gt;0,Data!E22-4,"")</f>
        <v>-2</v>
      </c>
      <c r="F22" s="2">
        <f>IF(Data!F22&gt;0,Data!F22-4,"")</f>
        <v>-2</v>
      </c>
      <c r="G22" s="2">
        <f>IF(Data!G22&gt;0,Data!G22-4,"")</f>
        <v>-1</v>
      </c>
      <c r="H22" s="2">
        <f>IF(Data!H22&gt;0,Data!H22-4,"")</f>
        <v>2</v>
      </c>
      <c r="K22" s="7" t="str">
        <f t="shared" si="0"/>
        <v/>
      </c>
      <c r="L22" s="7">
        <f t="shared" si="1"/>
        <v>1</v>
      </c>
      <c r="M22" s="4">
        <f t="shared" si="2"/>
        <v>1</v>
      </c>
    </row>
    <row r="23" spans="1:13" x14ac:dyDescent="0.3">
      <c r="A23" s="2">
        <f>IF(Data!A23&gt;0,Data!A23-4,"")</f>
        <v>1</v>
      </c>
      <c r="B23" s="2">
        <f>IF(Data!B23&gt;0,Data!B23-4,"")</f>
        <v>2</v>
      </c>
      <c r="C23" s="2">
        <f>IF(Data!C23&gt;0,Data!C23-4,"")</f>
        <v>-1</v>
      </c>
      <c r="D23" s="2">
        <f>IF(Data!D23&gt;0,Data!D23-4,"")</f>
        <v>2</v>
      </c>
      <c r="E23" s="2">
        <f>IF(Data!E23&gt;0,Data!E23-4,"")</f>
        <v>-2</v>
      </c>
      <c r="F23" s="2">
        <f>IF(Data!F23&gt;0,Data!F23-4,"")</f>
        <v>-2</v>
      </c>
      <c r="G23" s="2">
        <f>IF(Data!G23&gt;0,Data!G23-4,"")</f>
        <v>-1</v>
      </c>
      <c r="H23" s="2">
        <f>IF(Data!H23&gt;0,Data!H23-4,"")</f>
        <v>-1</v>
      </c>
      <c r="K23" s="7" t="str">
        <f t="shared" si="0"/>
        <v/>
      </c>
      <c r="L23" s="7" t="str">
        <f t="shared" si="1"/>
        <v/>
      </c>
      <c r="M23" s="4">
        <f t="shared" si="2"/>
        <v>0</v>
      </c>
    </row>
    <row r="24" spans="1:13" x14ac:dyDescent="0.3">
      <c r="A24" s="2">
        <f>IF(Data!A24&gt;0,Data!A24-4,"")</f>
        <v>1</v>
      </c>
      <c r="B24" s="2">
        <f>IF(Data!B24&gt;0,Data!B24-4,"")</f>
        <v>1</v>
      </c>
      <c r="C24" s="2">
        <f>IF(Data!C24&gt;0,Data!C24-4,"")</f>
        <v>1</v>
      </c>
      <c r="D24" s="2">
        <f>IF(Data!D24&gt;0,Data!D24-4,"")</f>
        <v>1</v>
      </c>
      <c r="E24" s="2">
        <f>IF(Data!E24&gt;0,Data!E24-4,"")</f>
        <v>1</v>
      </c>
      <c r="F24" s="2">
        <f>IF(Data!F24&gt;0,Data!F24-4,"")</f>
        <v>1</v>
      </c>
      <c r="G24" s="2">
        <f>IF(Data!G24&gt;0,Data!G24-4,"")</f>
        <v>1</v>
      </c>
      <c r="H24" s="2">
        <f>IF(Data!H24&gt;0,Data!H24-4,"")</f>
        <v>1</v>
      </c>
      <c r="K24" s="7" t="str">
        <f t="shared" si="0"/>
        <v/>
      </c>
      <c r="L24" s="7" t="str">
        <f t="shared" si="1"/>
        <v/>
      </c>
      <c r="M24" s="4">
        <f t="shared" si="2"/>
        <v>0</v>
      </c>
    </row>
    <row r="25" spans="1:13" x14ac:dyDescent="0.3">
      <c r="A25" s="2">
        <f>IF(Data!A25&gt;0,Data!A25-4,"")</f>
        <v>1</v>
      </c>
      <c r="B25" s="2">
        <f>IF(Data!B25&gt;0,Data!B25-4,"")</f>
        <v>2</v>
      </c>
      <c r="C25" s="2">
        <f>IF(Data!C25&gt;0,Data!C25-4,"")</f>
        <v>1</v>
      </c>
      <c r="D25" s="2">
        <f>IF(Data!D25&gt;0,Data!D25-4,"")</f>
        <v>1</v>
      </c>
      <c r="E25" s="2">
        <f>IF(Data!E25&gt;0,Data!E25-4,"")</f>
        <v>-1</v>
      </c>
      <c r="F25" s="2">
        <f>IF(Data!F25&gt;0,Data!F25-4,"")</f>
        <v>-2</v>
      </c>
      <c r="G25" s="2">
        <f>IF(Data!G25&gt;0,Data!G25-4,"")</f>
        <v>-2</v>
      </c>
      <c r="H25" s="2">
        <f>IF(Data!H25&gt;0,Data!H25-4,"")</f>
        <v>-2</v>
      </c>
      <c r="K25" s="7" t="str">
        <f t="shared" si="0"/>
        <v/>
      </c>
      <c r="L25" s="7" t="str">
        <f t="shared" si="1"/>
        <v/>
      </c>
      <c r="M25" s="4">
        <f t="shared" si="2"/>
        <v>0</v>
      </c>
    </row>
    <row r="26" spans="1:13" x14ac:dyDescent="0.3">
      <c r="A26" s="2">
        <f>IF(Data!A26&gt;0,Data!A26-4,"")</f>
        <v>2</v>
      </c>
      <c r="B26" s="2">
        <f>IF(Data!B26&gt;0,Data!B26-4,"")</f>
        <v>2</v>
      </c>
      <c r="C26" s="2">
        <f>IF(Data!C26&gt;0,Data!C26-4,"")</f>
        <v>1</v>
      </c>
      <c r="D26" s="2">
        <f>IF(Data!D26&gt;0,Data!D26-4,"")</f>
        <v>1</v>
      </c>
      <c r="E26" s="2">
        <f>IF(Data!E26&gt;0,Data!E26-4,"")</f>
        <v>0</v>
      </c>
      <c r="F26" s="2">
        <f>IF(Data!F26&gt;0,Data!F26-4,"")</f>
        <v>1</v>
      </c>
      <c r="G26" s="2">
        <f>IF(Data!G26&gt;0,Data!G26-4,"")</f>
        <v>1</v>
      </c>
      <c r="H26" s="2">
        <f>IF(Data!H26&gt;0,Data!H26-4,"")</f>
        <v>-1</v>
      </c>
      <c r="K26" s="7" t="str">
        <f t="shared" si="0"/>
        <v/>
      </c>
      <c r="L26" s="7" t="str">
        <f t="shared" si="1"/>
        <v/>
      </c>
      <c r="M26" s="4">
        <f t="shared" si="2"/>
        <v>0</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2022-05-03T10:21:42Z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