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730B0D98-F48B-44AF-803C-04EC097DAE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 - O - V.csv" sheetId="1" r:id="rId1"/>
    <sheet name="2 - M - AE.csv" sheetId="2" r:id="rId2"/>
    <sheet name="3 - O - AN.csv" sheetId="3" r:id="rId3"/>
    <sheet name="4 - M - AW.csv" sheetId="4" r:id="rId4"/>
    <sheet name="5 - O - BF.csv" sheetId="5" r:id="rId5"/>
    <sheet name="1 - O - Y.csv" sheetId="6" r:id="rId6"/>
    <sheet name="2 - M - AH.csv" sheetId="7" r:id="rId7"/>
    <sheet name="3 - O - AQ.csv" sheetId="8" r:id="rId8"/>
    <sheet name="4 - M - AZ.csv" sheetId="9" r:id="rId9"/>
    <sheet name="5 - O - BI.csv" sheetId="10" r:id="rId10"/>
    <sheet name="1 - O - AB.csv" sheetId="11" r:id="rId11"/>
    <sheet name="2 - M - AK.csv" sheetId="12" r:id="rId12"/>
    <sheet name="3 - O - AT.csv" sheetId="13" r:id="rId13"/>
    <sheet name="4 - M - BC.csv" sheetId="14" r:id="rId14"/>
    <sheet name="5 - O - BL.csv" sheetId="15" r:id="rId15"/>
    <sheet name="1 - BP.csv" sheetId="16" r:id="rId16"/>
    <sheet name="2 - CD.csv" sheetId="17" r:id="rId17"/>
    <sheet name="3 - CR.csv" sheetId="18" r:id="rId18"/>
    <sheet name="4 - DF.csv" sheetId="19" r:id="rId19"/>
    <sheet name="5 - DT.csv" sheetId="20" r:id="rId20"/>
    <sheet name="6 - EH.csv" sheetId="21" r:id="rId21"/>
    <sheet name="1 - BS.csv" sheetId="22" r:id="rId22"/>
    <sheet name="2 - CG.csv" sheetId="23" r:id="rId23"/>
    <sheet name="3 - CU.csv" sheetId="24" r:id="rId24"/>
    <sheet name="4 - DI.csv" sheetId="25" r:id="rId25"/>
    <sheet name="5 - DW.csv" sheetId="26" r:id="rId26"/>
    <sheet name="6 - EK.csv" sheetId="27" r:id="rId27"/>
    <sheet name="1 - BU.csv" sheetId="28" r:id="rId28"/>
    <sheet name="2 - CI.csv" sheetId="29" r:id="rId29"/>
    <sheet name="3 - CW.csv" sheetId="30" r:id="rId30"/>
    <sheet name="4 - DK.csv" sheetId="31" r:id="rId31"/>
    <sheet name="5 - DY.csv" sheetId="32" r:id="rId32"/>
    <sheet name="6 - EM.csv" sheetId="33" r:id="rId33"/>
    <sheet name="1 - BX.csv" sheetId="34" r:id="rId34"/>
    <sheet name="2 - CL.csv" sheetId="35" r:id="rId35"/>
    <sheet name="3 - CZ.csv" sheetId="36" r:id="rId36"/>
    <sheet name="4 - DN.csv" sheetId="37" r:id="rId37"/>
    <sheet name="5 - EB.csv" sheetId="38" r:id="rId38"/>
    <sheet name="6 - EP.csv" sheetId="39" r:id="rId39"/>
    <sheet name="1 - BZ.csv" sheetId="40" r:id="rId40"/>
    <sheet name="2 - CN.csv" sheetId="41" r:id="rId41"/>
    <sheet name="3 - DB.csv" sheetId="42" r:id="rId42"/>
    <sheet name="4 - DP.csv" sheetId="43" r:id="rId43"/>
    <sheet name="5 - ED.csv" sheetId="44" r:id="rId44"/>
    <sheet name="6 - ER.csv" sheetId="45" r:id="rId45"/>
    <sheet name="1 - EV.csv" sheetId="46" r:id="rId46"/>
    <sheet name="2 - FH.csv" sheetId="47" r:id="rId47"/>
    <sheet name="3 - FT.csv" sheetId="48" r:id="rId48"/>
    <sheet name="4 - GF.csv" sheetId="49" r:id="rId49"/>
    <sheet name="5 - GR.csv" sheetId="50" r:id="rId50"/>
    <sheet name="6 - HD.csv" sheetId="51" r:id="rId51"/>
    <sheet name="1 - FA.csv" sheetId="52" r:id="rId52"/>
    <sheet name="2 - FM.csv" sheetId="53" r:id="rId53"/>
    <sheet name="3 - FY.csv" sheetId="54" r:id="rId54"/>
    <sheet name="4 - GK.csv" sheetId="55" r:id="rId55"/>
    <sheet name="5 - GW.csv" sheetId="56" r:id="rId56"/>
    <sheet name="6 - HI.csv" sheetId="57" r:id="rId57"/>
    <sheet name="1 - FD.csv" sheetId="58" r:id="rId58"/>
    <sheet name="2 - FP.csv" sheetId="59" r:id="rId59"/>
    <sheet name="3 - GB.csv" sheetId="60" r:id="rId60"/>
    <sheet name="4 - GN.csv" sheetId="61" r:id="rId61"/>
    <sheet name="5 - GZ.csv" sheetId="62" r:id="rId62"/>
    <sheet name="6 - HL.csv" sheetId="63" r:id="rId63"/>
    <sheet name="Aggregation" sheetId="64" r:id="rId6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8" roundtripDataChecksum="Ht1jFdpzZR6OKsb7E7+D032znkCdFQxJwsSG4KMw/DY="/>
    </ext>
  </extLst>
</workbook>
</file>

<file path=xl/calcChain.xml><?xml version="1.0" encoding="utf-8"?>
<calcChain xmlns="http://schemas.openxmlformats.org/spreadsheetml/2006/main">
  <c r="I68" i="64" l="1"/>
  <c r="O68" i="64" s="1"/>
  <c r="O67" i="64"/>
  <c r="M55" i="64"/>
  <c r="I55" i="64"/>
  <c r="O55" i="64" s="1"/>
  <c r="I54" i="64"/>
  <c r="O54" i="64" s="1"/>
  <c r="M48" i="64"/>
  <c r="I48" i="64"/>
  <c r="O48" i="64" s="1"/>
  <c r="O47" i="64"/>
  <c r="M47" i="64"/>
  <c r="I47" i="64"/>
  <c r="O41" i="64"/>
  <c r="M41" i="64"/>
  <c r="I41" i="64"/>
  <c r="M40" i="64"/>
  <c r="I40" i="64"/>
  <c r="O40" i="64" s="1"/>
  <c r="M33" i="64"/>
  <c r="I33" i="64"/>
  <c r="O33" i="64" s="1"/>
  <c r="M32" i="64"/>
  <c r="I32" i="64"/>
  <c r="O32" i="64" s="1"/>
  <c r="N23" i="64"/>
  <c r="H23" i="64" s="1"/>
  <c r="M23" i="64"/>
  <c r="O23" i="64" s="1"/>
  <c r="J23" i="64"/>
  <c r="P23" i="64" s="1"/>
  <c r="I23" i="64"/>
  <c r="F23" i="64"/>
  <c r="E23" i="64"/>
  <c r="G23" i="64" s="1"/>
  <c r="N22" i="64"/>
  <c r="M22" i="64"/>
  <c r="J22" i="64"/>
  <c r="P22" i="64" s="1"/>
  <c r="I22" i="64"/>
  <c r="O22" i="64" s="1"/>
  <c r="F22" i="64"/>
  <c r="H22" i="64" s="1"/>
  <c r="E22" i="64"/>
  <c r="G22" i="64" s="1"/>
  <c r="P15" i="64"/>
  <c r="O15" i="64"/>
  <c r="N15" i="64"/>
  <c r="M15" i="64"/>
  <c r="J15" i="64"/>
  <c r="I15" i="64"/>
  <c r="F15" i="64"/>
  <c r="H15" i="64" s="1"/>
  <c r="E15" i="64"/>
  <c r="G15" i="64" s="1"/>
  <c r="N14" i="64"/>
  <c r="M14" i="64"/>
  <c r="G14" i="64" s="1"/>
  <c r="J14" i="64"/>
  <c r="P14" i="64" s="1"/>
  <c r="I14" i="64"/>
  <c r="O14" i="64" s="1"/>
  <c r="H14" i="64"/>
  <c r="F14" i="64"/>
  <c r="E14" i="64"/>
  <c r="N7" i="64"/>
  <c r="M7" i="64"/>
  <c r="J7" i="64"/>
  <c r="P7" i="64" s="1"/>
  <c r="I7" i="64"/>
  <c r="O7" i="64" s="1"/>
  <c r="F7" i="64"/>
  <c r="H7" i="64" s="1"/>
  <c r="E7" i="64"/>
  <c r="G7" i="64" s="1"/>
  <c r="O6" i="64"/>
  <c r="N6" i="64"/>
  <c r="P6" i="64" s="1"/>
  <c r="M6" i="64"/>
  <c r="J6" i="64"/>
  <c r="I6" i="64"/>
  <c r="F6" i="64"/>
  <c r="H6" i="64" s="1"/>
  <c r="E6" i="64"/>
  <c r="G6" i="64" s="1"/>
  <c r="B12" i="39"/>
  <c r="B11" i="39"/>
  <c r="B9" i="39"/>
  <c r="B12" i="38"/>
  <c r="B11" i="38"/>
  <c r="B13" i="37"/>
  <c r="B12" i="37"/>
  <c r="B13" i="36"/>
  <c r="B12" i="36"/>
  <c r="B14" i="35"/>
  <c r="B13" i="35"/>
  <c r="B13" i="34"/>
  <c r="B12" i="34"/>
  <c r="B12" i="33"/>
  <c r="B11" i="33"/>
  <c r="B8" i="33"/>
  <c r="B11" i="32"/>
  <c r="B10" i="32"/>
  <c r="B13" i="31"/>
  <c r="B12" i="31"/>
  <c r="B12" i="30"/>
  <c r="B11" i="30"/>
  <c r="B12" i="29"/>
  <c r="B11" i="29"/>
  <c r="B13" i="28"/>
  <c r="B12" i="28"/>
  <c r="B13" i="27"/>
  <c r="B12" i="27"/>
  <c r="B12" i="26"/>
  <c r="B11" i="26"/>
  <c r="B12" i="25"/>
  <c r="B11" i="25"/>
  <c r="B12" i="24"/>
  <c r="B11" i="24"/>
  <c r="B13" i="23"/>
  <c r="B12" i="23"/>
  <c r="B12" i="22"/>
  <c r="B11" i="22"/>
  <c r="B13" i="21"/>
  <c r="B12" i="21"/>
  <c r="B13" i="20"/>
  <c r="B12" i="20"/>
  <c r="B11" i="19"/>
  <c r="B10" i="19"/>
  <c r="B14" i="18"/>
  <c r="B13" i="18"/>
  <c r="B14" i="17"/>
  <c r="B13" i="17"/>
  <c r="B14" i="16"/>
  <c r="B13" i="16"/>
  <c r="B15" i="15"/>
  <c r="B14" i="15"/>
  <c r="B14" i="14"/>
  <c r="B13" i="14"/>
  <c r="B14" i="13"/>
  <c r="B13" i="13"/>
  <c r="B15" i="12"/>
  <c r="B14" i="12"/>
  <c r="B15" i="11"/>
  <c r="B14" i="11"/>
  <c r="B13" i="10"/>
  <c r="B12" i="10"/>
  <c r="B13" i="9"/>
  <c r="B12" i="9"/>
  <c r="B13" i="8"/>
  <c r="B12" i="8"/>
  <c r="B13" i="7"/>
  <c r="B12" i="7"/>
  <c r="B13" i="6"/>
  <c r="B12" i="6"/>
  <c r="B13" i="5"/>
  <c r="B12" i="5"/>
  <c r="B13" i="4"/>
  <c r="B12" i="4"/>
  <c r="B12" i="3"/>
  <c r="B11" i="3"/>
  <c r="B12" i="2"/>
  <c r="B11" i="2"/>
  <c r="B13" i="1"/>
  <c r="B12" i="1"/>
</calcChain>
</file>

<file path=xl/sharedStrings.xml><?xml version="1.0" encoding="utf-8"?>
<sst xmlns="http://schemas.openxmlformats.org/spreadsheetml/2006/main" count="1211" uniqueCount="292">
  <si>
    <t>File: 1 - O - V.csv</t>
  </si>
  <si>
    <t>Why do you think this text is grammatically correct or incorrect?</t>
  </si>
  <si>
    <t>Value</t>
  </si>
  <si>
    <t>Count</t>
  </si>
  <si>
    <t>Percentage</t>
  </si>
  <si>
    <t>Grammar or syntax issue.</t>
  </si>
  <si>
    <t>26.32%</t>
  </si>
  <si>
    <t>Punctuation issue.</t>
  </si>
  <si>
    <t>17.89%</t>
  </si>
  <si>
    <t>No issue.</t>
  </si>
  <si>
    <t>35.79%</t>
  </si>
  <si>
    <t>Sentence structure or clarity issue.</t>
  </si>
  <si>
    <t>13.68%</t>
  </si>
  <si>
    <t>Comprehension or readability issue.</t>
  </si>
  <si>
    <t>6.32%</t>
  </si>
  <si>
    <t>Total</t>
  </si>
  <si>
    <t>100.00%</t>
  </si>
  <si>
    <t>P</t>
  </si>
  <si>
    <t>N</t>
  </si>
  <si>
    <t>File: 2 - M - AE.csv</t>
  </si>
  <si>
    <t>7.37%</t>
  </si>
  <si>
    <t>12.63%</t>
  </si>
  <si>
    <t>38.95%</t>
  </si>
  <si>
    <t>14.74%</t>
  </si>
  <si>
    <t>File: 3 - O - AN.csv</t>
  </si>
  <si>
    <t>37.89%</t>
  </si>
  <si>
    <t>20.00%</t>
  </si>
  <si>
    <t>10.53%</t>
  </si>
  <si>
    <t>21.05%</t>
  </si>
  <si>
    <t>File: 4 - M - AW.csv</t>
  </si>
  <si>
    <t>46.32%</t>
  </si>
  <si>
    <t>23.16%</t>
  </si>
  <si>
    <t>15.79%</t>
  </si>
  <si>
    <t>File: 5 - O - BF.csv</t>
  </si>
  <si>
    <t>52.63%</t>
  </si>
  <si>
    <t>3.16%</t>
  </si>
  <si>
    <t>File: 1 - O - Y.csv</t>
  </si>
  <si>
    <r>
      <rPr>
        <sz val="11"/>
        <color theme="1"/>
        <rFont val="Calibri"/>
      </rPr>
      <t xml:space="preserve">Why do you think this text is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correct or not? </t>
    </r>
  </si>
  <si>
    <t>49.47%</t>
  </si>
  <si>
    <t>8.42%</t>
  </si>
  <si>
    <t>File: 2 - M - AH.csv</t>
  </si>
  <si>
    <r>
      <rPr>
        <sz val="11"/>
        <color theme="1"/>
        <rFont val="Calibri"/>
      </rPr>
      <t xml:space="preserve">Why do you think this text is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correct or not? </t>
    </r>
  </si>
  <si>
    <t>30.53%</t>
  </si>
  <si>
    <t>File: 3 - O - AQ.csv</t>
  </si>
  <si>
    <r>
      <rPr>
        <sz val="11"/>
        <color theme="1"/>
        <rFont val="Calibri"/>
      </rPr>
      <t xml:space="preserve">Why do you think this text is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correct or not? </t>
    </r>
  </si>
  <si>
    <t>18.95%</t>
  </si>
  <si>
    <t>40.00%</t>
  </si>
  <si>
    <t>File: 4 - M - AZ.csv</t>
  </si>
  <si>
    <r>
      <rPr>
        <sz val="11"/>
        <color theme="1"/>
        <rFont val="Calibri"/>
      </rPr>
      <t xml:space="preserve">Why do you think this text is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correct or not? </t>
    </r>
  </si>
  <si>
    <t>45.26%</t>
  </si>
  <si>
    <t>File: 5 - O - BI.csv</t>
  </si>
  <si>
    <r>
      <rPr>
        <sz val="11"/>
        <color theme="1"/>
        <rFont val="Calibri"/>
      </rPr>
      <t xml:space="preserve">Why do you think this text is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correct or not? </t>
    </r>
  </si>
  <si>
    <t>56.84%</t>
  </si>
  <si>
    <t>16.84%</t>
  </si>
  <si>
    <t>File: 1 - O - AB.csv</t>
  </si>
  <si>
    <r>
      <rPr>
        <sz val="11"/>
        <color theme="1"/>
        <rFont val="Calibri"/>
      </rPr>
      <t xml:space="preserve">Why do you think this text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makes sense or not?</t>
    </r>
  </si>
  <si>
    <t>61.05%</t>
  </si>
  <si>
    <t>Legal accuracy or Completeness.</t>
  </si>
  <si>
    <t>Neutrality or Objectivity.</t>
  </si>
  <si>
    <t>2.11%</t>
  </si>
  <si>
    <t>5.26%</t>
  </si>
  <si>
    <t>File: 2 - M - AK.csv</t>
  </si>
  <si>
    <r>
      <rPr>
        <sz val="11"/>
        <color theme="1"/>
        <rFont val="Calibri"/>
      </rPr>
      <t xml:space="preserve">Why do you think this text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makes sense or not?</t>
    </r>
  </si>
  <si>
    <t>53.68%</t>
  </si>
  <si>
    <t>11.58%</t>
  </si>
  <si>
    <t>1.05%</t>
  </si>
  <si>
    <t>9.47%</t>
  </si>
  <si>
    <t>File: 3 - O - AT.csv</t>
  </si>
  <si>
    <r>
      <rPr>
        <sz val="11"/>
        <color theme="1"/>
        <rFont val="Calibri"/>
      </rPr>
      <t xml:space="preserve">Why do you think this text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makes sense or not?</t>
    </r>
  </si>
  <si>
    <t>4.21%</t>
  </si>
  <si>
    <t>File: 4 - M - BC.csv</t>
  </si>
  <si>
    <r>
      <rPr>
        <sz val="11"/>
        <color theme="1"/>
        <rFont val="Calibri"/>
      </rPr>
      <t xml:space="preserve">Why do you think this text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makes sense or not?</t>
    </r>
  </si>
  <si>
    <t>54.74%</t>
  </si>
  <si>
    <t>File: 5 - O - BL.csv</t>
  </si>
  <si>
    <r>
      <rPr>
        <sz val="11"/>
        <color theme="1"/>
        <rFont val="Calibri"/>
      </rPr>
      <t xml:space="preserve">Why do you think this text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makes sense or not?</t>
    </r>
  </si>
  <si>
    <t>32.63%</t>
  </si>
  <si>
    <t>File: 1 - BP.csv</t>
  </si>
  <si>
    <t>Why do you think these texts are semantically similar or not?</t>
  </si>
  <si>
    <t>62.11%</t>
  </si>
  <si>
    <t>Semantic or Content Similarity.</t>
  </si>
  <si>
    <t>Human vs. AI Perception.</t>
  </si>
  <si>
    <t>File: 2 - CD.csv</t>
  </si>
  <si>
    <t>No issues.</t>
  </si>
  <si>
    <t>64.21%</t>
  </si>
  <si>
    <t>File: 3 - CR.csv</t>
  </si>
  <si>
    <t>66.32%</t>
  </si>
  <si>
    <t>File: 4 - DF.csv</t>
  </si>
  <si>
    <t>File: 5 - DT.csv</t>
  </si>
  <si>
    <t>File: 6 - EH.csv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</si>
  <si>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semantically</t>
    </r>
    <r>
      <rPr>
        <sz val="11"/>
        <color theme="1"/>
        <rFont val="Calibri"/>
      </rPr>
      <t xml:space="preserve"> similar or not?</t>
    </r>
  </si>
  <si>
    <t>25.26%</t>
  </si>
  <si>
    <t>Human vs. AI Perception</t>
  </si>
  <si>
    <t>File: 1 - BS.csv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</si>
  <si>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</si>
  <si>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Factual Difference.</t>
  </si>
  <si>
    <t>22.11%</t>
  </si>
  <si>
    <t>63.16%</t>
  </si>
  <si>
    <t>Semantic Issues.</t>
  </si>
  <si>
    <t>Uncertainty or need for more context.</t>
  </si>
  <si>
    <t>Sentence Structure and Clarity issues.</t>
  </si>
  <si>
    <t>File: 2 - CG.csv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</si>
  <si>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</si>
  <si>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65.26%</t>
  </si>
  <si>
    <t>24.21%</t>
  </si>
  <si>
    <t>File: 3 - CU.csv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</si>
  <si>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</si>
  <si>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75.79%</t>
  </si>
  <si>
    <t>File: 4 - DI.csv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</si>
  <si>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</si>
  <si>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File: 5 - DW.csv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</si>
  <si>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</si>
  <si>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File: 6 - EK.csv</t>
  </si>
  <si>
    <r>
      <rPr>
        <sz val="11"/>
        <color theme="1"/>
        <rFont val="Calibri"/>
      </rPr>
      <t xml:space="preserve">Why do you think these texts are </t>
    </r>
    <r>
      <rPr>
        <b/>
        <sz val="11"/>
        <color theme="1"/>
        <rFont val="Calibri"/>
      </rPr>
      <t>legally</t>
    </r>
    <r>
      <rPr>
        <sz val="11"/>
        <color theme="1"/>
        <rFont val="Calibri"/>
      </rPr>
      <t xml:space="preserve"> similar or not?</t>
    </r>
  </si>
  <si>
    <t>72.63%</t>
  </si>
  <si>
    <t>File: 1 - BU.csv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</si>
  <si>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</si>
  <si>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Similar content</t>
  </si>
  <si>
    <t>Wording or language differences.</t>
  </si>
  <si>
    <t>Uncertainty or inability to determine a clear answer.</t>
  </si>
  <si>
    <t>Legal interpretation or applicability of the law.</t>
  </si>
  <si>
    <t>Concerns about AI interpretation vs. human judgment.</t>
  </si>
  <si>
    <t>File: 2 - CI.csv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</si>
  <si>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</si>
  <si>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File: 3 - CW.csv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</si>
  <si>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</si>
  <si>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78.94%</t>
  </si>
  <si>
    <t>File: 4 - DK.csv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</si>
  <si>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</si>
  <si>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71.58%</t>
  </si>
  <si>
    <t>File: 5 - DY.csv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</si>
  <si>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</si>
  <si>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73.68%</t>
  </si>
  <si>
    <t>File: 6 - EM.csv</t>
  </si>
  <si>
    <r>
      <rPr>
        <sz val="11"/>
        <color theme="1"/>
        <rFont val="Calibri"/>
      </rPr>
      <t xml:space="preserve">Why do you think these two cases should </t>
    </r>
    <r>
      <rPr>
        <b/>
        <sz val="11"/>
        <color theme="1"/>
        <rFont val="Calibri"/>
      </rPr>
      <t>result</t>
    </r>
    <r>
      <rPr>
        <sz val="11"/>
        <color theme="1"/>
        <rFont val="Calibri"/>
      </rPr>
      <t xml:space="preserve"> in the </t>
    </r>
    <r>
      <rPr>
        <b/>
        <sz val="11"/>
        <color theme="1"/>
        <rFont val="Calibri"/>
      </rPr>
      <t>same decision</t>
    </r>
    <r>
      <rPr>
        <sz val="11"/>
        <color theme="1"/>
        <rFont val="Calibri"/>
      </rPr>
      <t xml:space="preserve"> or</t>
    </r>
    <r>
      <rPr>
        <sz val="11"/>
        <color theme="1"/>
        <rFont val="Calibri"/>
      </rPr>
      <t xml:space="preserve"> not?</t>
    </r>
  </si>
  <si>
    <t>6.38%</t>
  </si>
  <si>
    <t>84.03%</t>
  </si>
  <si>
    <t>3.19%</t>
  </si>
  <si>
    <t>File: 1 - BX.csv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</si>
  <si>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</si>
  <si>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Specificity of description.</t>
  </si>
  <si>
    <t>29.47%</t>
  </si>
  <si>
    <t>Discrimination or Stereotypes.</t>
  </si>
  <si>
    <t>28.42%</t>
  </si>
  <si>
    <t>Legal consistency and technical issues.</t>
  </si>
  <si>
    <t>AI vs. human perception.</t>
  </si>
  <si>
    <t>Unclear or unsure.</t>
  </si>
  <si>
    <t>File: 2 - CL.csv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</si>
  <si>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</si>
  <si>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68.42%</t>
  </si>
  <si>
    <t>Stereotypes or Discrimination.</t>
  </si>
  <si>
    <t>File: 3 - CZ.csv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</si>
  <si>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</si>
  <si>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67.38%</t>
  </si>
  <si>
    <t>File: 4 - DN.csv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</si>
  <si>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</si>
  <si>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67.37%</t>
  </si>
  <si>
    <t>File: 5 - EB.csv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</si>
  <si>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</si>
  <si>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Unclear or unsure</t>
  </si>
  <si>
    <t>File: 6 - EP.csv</t>
  </si>
  <si>
    <r>
      <rPr>
        <sz val="11"/>
        <color theme="1"/>
        <rFont val="Calibri"/>
      </rPr>
      <t xml:space="preserve">If a court, software or AI produces different decisions for both cases (e.g., "text (a)" results in "guilty" and text (b) results in "not guilty"), why do you think the selected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 xml:space="preserve"> is</t>
    </r>
    <r>
      <rPr>
        <sz val="11"/>
        <color theme="1"/>
        <rFont val="Calibri"/>
      </rPr>
      <t xml:space="preserve"> triggered by the textual difference in the decision of the court, software, or AI? </t>
    </r>
  </si>
  <si>
    <t>70.53%</t>
  </si>
  <si>
    <t>File: 1 - BZ.csv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</si>
  <si>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</si>
  <si>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Not reliable or human element preferred.</t>
  </si>
  <si>
    <t>33.68%</t>
  </si>
  <si>
    <t>Not useful or too specific.</t>
  </si>
  <si>
    <t>Speed up bias testing</t>
  </si>
  <si>
    <t>Double-check needed.</t>
  </si>
  <si>
    <t>Context dependent</t>
  </si>
  <si>
    <t>File: 2 - CN.csv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</si>
  <si>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</si>
  <si>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31.58%</t>
  </si>
  <si>
    <t>Context dependent.</t>
  </si>
  <si>
    <t>File: 3 - DB.csv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</si>
  <si>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</si>
  <si>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4 - DP.csv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</si>
  <si>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</si>
  <si>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5 - ED.csv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</si>
  <si>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</si>
  <si>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6 - ER.csv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</si>
  <si>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</si>
  <si>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1 - EV.csv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</si>
  <si>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</si>
  <si>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Neutral or bias denial.</t>
  </si>
  <si>
    <t>Sensitive attribute replacement.</t>
  </si>
  <si>
    <t>Legal or procedural focus.</t>
  </si>
  <si>
    <t>File: 2 - FH.csv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</si>
  <si>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</si>
  <si>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File: 3 - FT.csv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</si>
  <si>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</si>
  <si>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41.05%</t>
  </si>
  <si>
    <t>51.58%</t>
  </si>
  <si>
    <t>File: 4 - GF.csv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</si>
  <si>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</si>
  <si>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76.84%</t>
  </si>
  <si>
    <t>File: 5 - GR.csv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</si>
  <si>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</si>
  <si>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77.89%</t>
  </si>
  <si>
    <t>18.94%</t>
  </si>
  <si>
    <t>File: 6 - HD.csv</t>
  </si>
  <si>
    <r>
      <rPr>
        <sz val="11"/>
        <color theme="1"/>
        <rFont val="Calibri"/>
      </rPr>
      <t xml:space="preserve">Why do you think these </t>
    </r>
    <r>
      <rPr>
        <b/>
        <sz val="11"/>
        <color theme="1"/>
        <rFont val="Calibri"/>
      </rPr>
      <t>(set of) word replacements</t>
    </r>
    <r>
      <rPr>
        <sz val="11"/>
        <color theme="1"/>
        <rFont val="Calibri"/>
      </rPr>
      <t xml:space="preserve"> reflect or does not reflect your chosen </t>
    </r>
    <r>
      <rPr>
        <b/>
        <sz val="11"/>
        <color theme="1"/>
        <rFont val="Calibri"/>
      </rPr>
      <t>bias</t>
    </r>
    <r>
      <rPr>
        <sz val="11"/>
        <color theme="1"/>
        <rFont val="Calibri"/>
      </rPr>
      <t>?</t>
    </r>
  </si>
  <si>
    <t>File: 1 - FA.csv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</si>
  <si>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</si>
  <si>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82.11%</t>
  </si>
  <si>
    <t>File: 2 - FM.csv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</si>
  <si>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</si>
  <si>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69.47%</t>
  </si>
  <si>
    <t>27.37%</t>
  </si>
  <si>
    <t>File: 3 - FY.csv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</si>
  <si>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</si>
  <si>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44.21%</t>
  </si>
  <si>
    <t>48.42%</t>
  </si>
  <si>
    <t>File: 4 - GK.csv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</si>
  <si>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</si>
  <si>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74.74%</t>
  </si>
  <si>
    <t>File: 5 - GW.csv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</si>
  <si>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</si>
  <si>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22.10%</t>
  </si>
  <si>
    <t>File: 6 - HI.csv</t>
  </si>
  <si>
    <r>
      <rPr>
        <sz val="11"/>
        <color theme="1"/>
        <rFont val="Calibri"/>
      </rPr>
      <t xml:space="preserve">Why do you think this changes (set of replacements) </t>
    </r>
    <r>
      <rPr>
        <b/>
        <sz val="11"/>
        <color theme="1"/>
        <rFont val="Calibri"/>
      </rPr>
      <t xml:space="preserve">reflect </t>
    </r>
    <r>
      <rPr>
        <sz val="11"/>
        <color theme="1"/>
        <rFont val="Calibri"/>
      </rPr>
      <t xml:space="preserve">or does not </t>
    </r>
    <r>
      <rPr>
        <b/>
        <sz val="11"/>
        <color theme="1"/>
        <rFont val="Calibri"/>
      </rPr>
      <t>reflect biases</t>
    </r>
    <r>
      <rPr>
        <sz val="11"/>
        <color theme="1"/>
        <rFont val="Calibri"/>
      </rPr>
      <t>?</t>
    </r>
  </si>
  <si>
    <t>File: 1 - FD.csv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</si>
  <si>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</si>
  <si>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2 - FP.csv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</si>
  <si>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</si>
  <si>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26.31%</t>
  </si>
  <si>
    <t>File: 3 - GB.csv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</si>
  <si>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</si>
  <si>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4 - GN.csv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</si>
  <si>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</si>
  <si>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5 - GZ.csv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</si>
  <si>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</si>
  <si>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File: 6 - HL.csv</t>
  </si>
  <si>
    <r>
      <rPr>
        <sz val="11"/>
        <color theme="1"/>
        <rFont val="Calibri"/>
      </rPr>
      <t xml:space="preserve">Why would you </t>
    </r>
    <r>
      <rPr>
        <b/>
        <sz val="11"/>
        <color theme="1"/>
        <rFont val="Calibri"/>
      </rPr>
      <t>use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not use</t>
    </r>
    <r>
      <rPr>
        <sz val="11"/>
        <color theme="1"/>
        <rFont val="Calibri"/>
      </rPr>
      <t xml:space="preserve"> a tool that automatically generates such potentially biased texts?</t>
    </r>
  </si>
  <si>
    <t>Part 1</t>
  </si>
  <si>
    <t>Question</t>
  </si>
  <si>
    <t>Reason 1</t>
  </si>
  <si>
    <t>Reason 2</t>
  </si>
  <si>
    <t>Total Original (totals of positive/negative)</t>
  </si>
  <si>
    <t>Total Mutant (total of positive/negative)</t>
  </si>
  <si>
    <t>% total ori</t>
  </si>
  <si>
    <t>% total mut</t>
  </si>
  <si>
    <t>O</t>
  </si>
  <si>
    <t>M</t>
  </si>
  <si>
    <t>#O</t>
  </si>
  <si>
    <t>#M</t>
  </si>
  <si>
    <t>#_Total_Vote_O</t>
  </si>
  <si>
    <t>#_Total_Vote_M</t>
  </si>
  <si>
    <t>%_Vote_O</t>
  </si>
  <si>
    <t>%_Vote_M</t>
  </si>
  <si>
    <t>Example :</t>
  </si>
  <si>
    <t>Grammaticaly correct ?</t>
  </si>
  <si>
    <t>No Issue</t>
  </si>
  <si>
    <t>Well Written</t>
  </si>
  <si>
    <t>The texts structural flow is coherent. The sentences also correspond with the previous and subsequent statements.</t>
  </si>
  <si>
    <t>Grammar Or Syntax Issue</t>
  </si>
  <si>
    <t>It is mostly good, but with a few capitalisation, punctuation, and tense mistakes. However, it does read as "human".</t>
  </si>
  <si>
    <t>Sementically correct ?</t>
  </si>
  <si>
    <t>Clear and Logical</t>
  </si>
  <si>
    <t>The narration of the story seems like that of a human.</t>
  </si>
  <si>
    <t>Comprehension or readability issue</t>
  </si>
  <si>
    <t>The Supreme Court of the Jewish Federation.</t>
  </si>
  <si>
    <t>Legally correct ?</t>
  </si>
  <si>
    <t>Detailed context</t>
  </si>
  <si>
    <t>It gives a detailed account of what happened</t>
  </si>
  <si>
    <t>The legalities of the text are unclear</t>
  </si>
  <si>
    <t>Part 2</t>
  </si>
  <si>
    <t>Votes</t>
  </si>
  <si>
    <t>Pairs</t>
  </si>
  <si>
    <t>#Pairs</t>
  </si>
  <si>
    <t>#_Total_Vote</t>
  </si>
  <si>
    <t>%_Vote</t>
  </si>
  <si>
    <t>Semantically similar ?</t>
  </si>
  <si>
    <t>They seem to be semantically similar and human written.</t>
  </si>
  <si>
    <t>Semantic or Content Similarity</t>
  </si>
  <si>
    <t>Gender [difference] change the meaning to an extent.</t>
  </si>
  <si>
    <t>Legally similar ?</t>
  </si>
  <si>
    <t>Details are not identical but more or less the same</t>
  </si>
  <si>
    <t>Factual Difference</t>
  </si>
  <si>
    <t xml:space="preserve"> "red haired women" has been added [and] may change the facts</t>
  </si>
  <si>
    <t>Result in the same decision ?</t>
  </si>
  <si>
    <t>Similar Content</t>
  </si>
  <si>
    <t>They are identical facts.</t>
  </si>
  <si>
    <t>Legal interpretation or applicability of the law</t>
  </si>
  <si>
    <t>[analyzing] the case differently [...] might have come to different conclusions</t>
  </si>
  <si>
    <t>Why is the bias triggered ?</t>
  </si>
  <si>
    <t>Because of gender stereotypes.</t>
  </si>
  <si>
    <t>I don't see a legal basis for a different legal outcome</t>
  </si>
  <si>
    <t>Part 3</t>
  </si>
  <si>
    <t>Reflect bias ?</t>
  </si>
  <si>
    <t>Reflect bias because they should be absolutely equal.</t>
  </si>
  <si>
    <t>Changes don't reflect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</si>
</sst>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0" fontId="1" fillId="0" borderId="0" xfId="0" applyNumberFormat="1" applyFont="1"/>
    <xf numFmtId="0" fontId="1" fillId="0" borderId="12" xfId="0" applyFont="1" applyBorder="1"/>
    <xf numFmtId="10" fontId="1" fillId="0" borderId="12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10" fontId="1" fillId="0" borderId="15" xfId="0" applyNumberFormat="1" applyFont="1" applyBorder="1"/>
    <xf numFmtId="10" fontId="1" fillId="0" borderId="16" xfId="0" applyNumberFormat="1" applyFont="1" applyBorder="1"/>
    <xf numFmtId="0" fontId="6" fillId="0" borderId="8" xfId="0" applyFont="1" applyBorder="1"/>
    <xf numFmtId="10" fontId="1" fillId="0" borderId="8" xfId="0" applyNumberFormat="1" applyFont="1" applyBorder="1"/>
    <xf numFmtId="10" fontId="1" fillId="0" borderId="9" xfId="0" applyNumberFormat="1" applyFont="1" applyBorder="1"/>
    <xf numFmtId="0" fontId="7" fillId="0" borderId="0" xfId="0" applyFont="1"/>
    <xf numFmtId="0" fontId="8" fillId="4" borderId="15" xfId="0" applyFont="1" applyFill="1" applyBorder="1"/>
    <xf numFmtId="0" fontId="6" fillId="0" borderId="15" xfId="0" applyFont="1" applyBorder="1"/>
    <xf numFmtId="0" fontId="8" fillId="4" borderId="17" xfId="0" applyFont="1" applyFill="1" applyBorder="1"/>
    <xf numFmtId="0" fontId="6" fillId="0" borderId="16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8" xfId="0" applyFont="1" applyBorder="1"/>
    <xf numFmtId="10" fontId="1" fillId="0" borderId="11" xfId="0" applyNumberFormat="1" applyFont="1" applyBorder="1"/>
    <xf numFmtId="10" fontId="1" fillId="0" borderId="13" xfId="0" applyNumberFormat="1" applyFont="1" applyBorder="1"/>
    <xf numFmtId="0" fontId="8" fillId="4" borderId="13" xfId="0" applyFont="1" applyFill="1" applyBorder="1"/>
    <xf numFmtId="0" fontId="8" fillId="4" borderId="11" xfId="0" applyFont="1" applyFill="1" applyBorder="1"/>
    <xf numFmtId="0" fontId="5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customschemas.google.com/relationships/workbookmetadata" Target="metadata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baseColWidth="10" defaultColWidth="14.42578125" defaultRowHeight="15" customHeight="1" x14ac:dyDescent="0.25"/>
  <cols>
    <col min="1" max="1" width="33.140625" customWidth="1"/>
    <col min="2" max="2" width="19.5703125" customWidth="1"/>
    <col min="3" max="3" width="35.28515625" customWidth="1"/>
    <col min="4" max="26" width="8.7109375" customWidth="1"/>
  </cols>
  <sheetData>
    <row r="1" spans="1:3" x14ac:dyDescent="0.25">
      <c r="A1" s="1" t="s">
        <v>0</v>
      </c>
      <c r="B1" s="1"/>
    </row>
    <row r="2" spans="1:3" x14ac:dyDescent="0.25">
      <c r="A2" s="42" t="s">
        <v>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5</v>
      </c>
      <c r="B4" s="1">
        <v>25</v>
      </c>
      <c r="C4" s="1" t="s">
        <v>6</v>
      </c>
    </row>
    <row r="5" spans="1:3" x14ac:dyDescent="0.25">
      <c r="A5" s="1" t="s">
        <v>7</v>
      </c>
      <c r="B5" s="1">
        <v>17</v>
      </c>
      <c r="C5" s="1" t="s">
        <v>8</v>
      </c>
    </row>
    <row r="6" spans="1:3" x14ac:dyDescent="0.25">
      <c r="A6" s="2" t="s">
        <v>9</v>
      </c>
      <c r="B6" s="2">
        <v>34</v>
      </c>
      <c r="C6" s="2" t="s">
        <v>10</v>
      </c>
    </row>
    <row r="7" spans="1:3" x14ac:dyDescent="0.25">
      <c r="A7" s="1" t="s">
        <v>11</v>
      </c>
      <c r="B7" s="1">
        <v>13</v>
      </c>
      <c r="C7" s="1" t="s">
        <v>12</v>
      </c>
    </row>
    <row r="8" spans="1:3" x14ac:dyDescent="0.25">
      <c r="A8" s="3" t="s">
        <v>13</v>
      </c>
      <c r="B8" s="3">
        <v>6</v>
      </c>
      <c r="C8" s="3" t="s">
        <v>14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B6</f>
        <v>34</v>
      </c>
    </row>
    <row r="13" spans="1:3" x14ac:dyDescent="0.25">
      <c r="A13" s="1" t="s">
        <v>18</v>
      </c>
      <c r="B13" s="1">
        <f>B4+B5+B7+B8</f>
        <v>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9.42578125" customWidth="1"/>
    <col min="2" max="2" width="8.7109375" customWidth="1"/>
    <col min="3" max="3" width="35" customWidth="1"/>
    <col min="4" max="26" width="8.7109375" customWidth="1"/>
  </cols>
  <sheetData>
    <row r="1" spans="1:3" x14ac:dyDescent="0.25">
      <c r="A1" s="1" t="s">
        <v>50</v>
      </c>
      <c r="B1" s="1"/>
    </row>
    <row r="2" spans="1:3" x14ac:dyDescent="0.25">
      <c r="A2" s="42" t="s">
        <v>51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54</v>
      </c>
      <c r="C4" s="2" t="s">
        <v>52</v>
      </c>
    </row>
    <row r="5" spans="1:3" x14ac:dyDescent="0.25">
      <c r="A5" s="1" t="s">
        <v>7</v>
      </c>
      <c r="B5" s="1">
        <v>7</v>
      </c>
      <c r="C5" s="1" t="s">
        <v>20</v>
      </c>
    </row>
    <row r="6" spans="1:3" x14ac:dyDescent="0.25">
      <c r="A6" s="1" t="s">
        <v>11</v>
      </c>
      <c r="B6" s="1">
        <v>16</v>
      </c>
      <c r="C6" s="1" t="s">
        <v>53</v>
      </c>
    </row>
    <row r="7" spans="1:3" x14ac:dyDescent="0.25">
      <c r="A7" s="3" t="s">
        <v>5</v>
      </c>
      <c r="B7" s="3">
        <v>6</v>
      </c>
      <c r="C7" s="3" t="s">
        <v>14</v>
      </c>
    </row>
    <row r="8" spans="1:3" x14ac:dyDescent="0.25">
      <c r="A8" s="1" t="s">
        <v>13</v>
      </c>
      <c r="B8" s="1">
        <v>12</v>
      </c>
      <c r="C8" s="1" t="s">
        <v>21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54</v>
      </c>
    </row>
    <row r="13" spans="1:3" x14ac:dyDescent="0.25">
      <c r="A13" s="1" t="s">
        <v>18</v>
      </c>
      <c r="B13" s="1">
        <f>B5+B6+B7+B8</f>
        <v>41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7.140625" customWidth="1"/>
    <col min="2" max="2" width="8.7109375" customWidth="1"/>
    <col min="3" max="3" width="44.28515625" customWidth="1"/>
    <col min="4" max="26" width="8.7109375" customWidth="1"/>
  </cols>
  <sheetData>
    <row r="1" spans="1:3" x14ac:dyDescent="0.25">
      <c r="A1" s="1" t="s">
        <v>54</v>
      </c>
      <c r="B1" s="1"/>
    </row>
    <row r="2" spans="1:3" x14ac:dyDescent="0.25">
      <c r="A2" s="42" t="s">
        <v>55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13</v>
      </c>
      <c r="B4" s="1">
        <v>7</v>
      </c>
      <c r="C4" s="1" t="s">
        <v>20</v>
      </c>
    </row>
    <row r="5" spans="1:3" x14ac:dyDescent="0.25">
      <c r="A5" s="2" t="s">
        <v>9</v>
      </c>
      <c r="B5" s="2">
        <v>58</v>
      </c>
      <c r="C5" s="2" t="s">
        <v>56</v>
      </c>
    </row>
    <row r="6" spans="1:3" x14ac:dyDescent="0.25">
      <c r="A6" s="1" t="s">
        <v>57</v>
      </c>
      <c r="B6" s="1">
        <v>18</v>
      </c>
      <c r="C6" s="1" t="s">
        <v>45</v>
      </c>
    </row>
    <row r="7" spans="1:3" x14ac:dyDescent="0.25">
      <c r="A7" s="3" t="s">
        <v>58</v>
      </c>
      <c r="B7" s="3">
        <v>2</v>
      </c>
      <c r="C7" s="3" t="s">
        <v>59</v>
      </c>
    </row>
    <row r="8" spans="1:3" x14ac:dyDescent="0.25">
      <c r="A8" s="1" t="s">
        <v>11</v>
      </c>
      <c r="B8" s="1">
        <v>3</v>
      </c>
      <c r="C8" s="1" t="s">
        <v>35</v>
      </c>
    </row>
    <row r="9" spans="1:3" x14ac:dyDescent="0.25">
      <c r="A9" s="3" t="s">
        <v>7</v>
      </c>
      <c r="B9" s="3">
        <v>2</v>
      </c>
      <c r="C9" s="3" t="s">
        <v>59</v>
      </c>
    </row>
    <row r="10" spans="1:3" x14ac:dyDescent="0.25">
      <c r="A10" s="1" t="s">
        <v>5</v>
      </c>
      <c r="B10" s="1">
        <v>5</v>
      </c>
      <c r="C10" s="1" t="s">
        <v>60</v>
      </c>
    </row>
    <row r="11" spans="1:3" x14ac:dyDescent="0.25">
      <c r="A11" s="4" t="s">
        <v>15</v>
      </c>
      <c r="B11" s="4">
        <v>95</v>
      </c>
      <c r="C11" s="4" t="s">
        <v>16</v>
      </c>
    </row>
    <row r="14" spans="1:3" x14ac:dyDescent="0.25">
      <c r="A14" s="1" t="s">
        <v>17</v>
      </c>
      <c r="B14" s="1">
        <f>B5</f>
        <v>58</v>
      </c>
    </row>
    <row r="15" spans="1:3" x14ac:dyDescent="0.25">
      <c r="A15" s="1" t="s">
        <v>18</v>
      </c>
      <c r="B15" s="1">
        <f>B4+B6+B7+B8+B9+B10</f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/>
  </sheetViews>
  <sheetFormatPr baseColWidth="10" defaultColWidth="14.42578125" defaultRowHeight="15" customHeight="1" x14ac:dyDescent="0.25"/>
  <cols>
    <col min="1" max="2" width="8.7109375" customWidth="1"/>
    <col min="3" max="3" width="35.7109375" customWidth="1"/>
    <col min="4" max="26" width="8.7109375" customWidth="1"/>
  </cols>
  <sheetData>
    <row r="1" spans="1:3" x14ac:dyDescent="0.25">
      <c r="A1" s="1" t="s">
        <v>61</v>
      </c>
      <c r="B1" s="1"/>
    </row>
    <row r="2" spans="1:3" x14ac:dyDescent="0.25">
      <c r="A2" s="42" t="s">
        <v>62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51</v>
      </c>
      <c r="C4" s="2" t="s">
        <v>63</v>
      </c>
    </row>
    <row r="5" spans="1:3" x14ac:dyDescent="0.25">
      <c r="A5" s="1" t="s">
        <v>57</v>
      </c>
      <c r="B5" s="1">
        <v>18</v>
      </c>
      <c r="C5" s="1" t="s">
        <v>45</v>
      </c>
    </row>
    <row r="6" spans="1:3" x14ac:dyDescent="0.25">
      <c r="A6" s="1" t="s">
        <v>11</v>
      </c>
      <c r="B6" s="1">
        <v>11</v>
      </c>
      <c r="C6" s="1" t="s">
        <v>64</v>
      </c>
    </row>
    <row r="7" spans="1:3" x14ac:dyDescent="0.25">
      <c r="A7" s="1" t="s">
        <v>58</v>
      </c>
      <c r="B7" s="1">
        <v>2</v>
      </c>
      <c r="C7" s="1" t="s">
        <v>59</v>
      </c>
    </row>
    <row r="8" spans="1:3" x14ac:dyDescent="0.25">
      <c r="A8" s="1" t="s">
        <v>5</v>
      </c>
      <c r="B8" s="1">
        <v>3</v>
      </c>
      <c r="C8" s="1" t="s">
        <v>35</v>
      </c>
    </row>
    <row r="9" spans="1:3" x14ac:dyDescent="0.25">
      <c r="A9" s="3" t="s">
        <v>7</v>
      </c>
      <c r="B9" s="3">
        <v>1</v>
      </c>
      <c r="C9" s="3" t="s">
        <v>65</v>
      </c>
    </row>
    <row r="10" spans="1:3" x14ac:dyDescent="0.25">
      <c r="A10" s="1" t="s">
        <v>13</v>
      </c>
      <c r="B10" s="1">
        <v>9</v>
      </c>
      <c r="C10" s="1" t="s">
        <v>66</v>
      </c>
    </row>
    <row r="11" spans="1:3" x14ac:dyDescent="0.25">
      <c r="A11" s="4" t="s">
        <v>15</v>
      </c>
      <c r="B11" s="4">
        <v>95</v>
      </c>
      <c r="C11" s="4" t="s">
        <v>16</v>
      </c>
    </row>
    <row r="14" spans="1:3" x14ac:dyDescent="0.25">
      <c r="A14" s="1" t="s">
        <v>17</v>
      </c>
      <c r="B14" s="1">
        <f>B4</f>
        <v>51</v>
      </c>
    </row>
    <row r="15" spans="1:3" x14ac:dyDescent="0.25">
      <c r="A15" s="1" t="s">
        <v>18</v>
      </c>
      <c r="B15" s="1">
        <f>B5+B6+B7+B8+B9+B10</f>
        <v>44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baseColWidth="10" defaultColWidth="14.42578125" defaultRowHeight="15" customHeight="1" x14ac:dyDescent="0.25"/>
  <cols>
    <col min="1" max="2" width="8.7109375" customWidth="1"/>
    <col min="3" max="3" width="34.5703125" customWidth="1"/>
    <col min="4" max="26" width="8.7109375" customWidth="1"/>
  </cols>
  <sheetData>
    <row r="1" spans="1:3" x14ac:dyDescent="0.25">
      <c r="A1" s="1" t="s">
        <v>67</v>
      </c>
      <c r="B1" s="1"/>
    </row>
    <row r="2" spans="1:3" x14ac:dyDescent="0.25">
      <c r="A2" s="42" t="s">
        <v>68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43</v>
      </c>
      <c r="C4" s="2" t="s">
        <v>49</v>
      </c>
    </row>
    <row r="5" spans="1:3" x14ac:dyDescent="0.25">
      <c r="A5" s="3" t="s">
        <v>5</v>
      </c>
      <c r="B5" s="3">
        <v>4</v>
      </c>
      <c r="C5" s="3" t="s">
        <v>69</v>
      </c>
    </row>
    <row r="6" spans="1:3" x14ac:dyDescent="0.25">
      <c r="A6" s="1" t="s">
        <v>57</v>
      </c>
      <c r="B6" s="1">
        <v>17</v>
      </c>
      <c r="C6" s="1" t="s">
        <v>8</v>
      </c>
    </row>
    <row r="7" spans="1:3" x14ac:dyDescent="0.25">
      <c r="A7" s="1" t="s">
        <v>11</v>
      </c>
      <c r="B7" s="1">
        <v>11</v>
      </c>
      <c r="C7" s="1" t="s">
        <v>64</v>
      </c>
    </row>
    <row r="8" spans="1:3" x14ac:dyDescent="0.25">
      <c r="A8" s="1" t="s">
        <v>13</v>
      </c>
      <c r="B8" s="1">
        <v>15</v>
      </c>
      <c r="C8" s="1" t="s">
        <v>32</v>
      </c>
    </row>
    <row r="9" spans="1:3" x14ac:dyDescent="0.25">
      <c r="A9" s="1" t="s">
        <v>58</v>
      </c>
      <c r="B9" s="1">
        <v>5</v>
      </c>
      <c r="C9" s="1" t="s">
        <v>60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B4</f>
        <v>43</v>
      </c>
    </row>
    <row r="14" spans="1:3" x14ac:dyDescent="0.25">
      <c r="A14" s="1" t="s">
        <v>18</v>
      </c>
      <c r="B14" s="1">
        <f>B5+B6+B7+B8+B9</f>
        <v>52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0"/>
  <sheetViews>
    <sheetView workbookViewId="0"/>
  </sheetViews>
  <sheetFormatPr baseColWidth="10" defaultColWidth="14.42578125" defaultRowHeight="15" customHeight="1" x14ac:dyDescent="0.25"/>
  <cols>
    <col min="1" max="2" width="8.7109375" customWidth="1"/>
    <col min="3" max="3" width="35.5703125" customWidth="1"/>
    <col min="4" max="26" width="8.7109375" customWidth="1"/>
  </cols>
  <sheetData>
    <row r="1" spans="1:3" x14ac:dyDescent="0.25">
      <c r="A1" s="1" t="s">
        <v>70</v>
      </c>
      <c r="B1" s="1"/>
    </row>
    <row r="2" spans="1:3" x14ac:dyDescent="0.25">
      <c r="A2" s="42" t="s">
        <v>71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57</v>
      </c>
      <c r="B4" s="1">
        <v>18</v>
      </c>
      <c r="C4" s="1" t="s">
        <v>45</v>
      </c>
    </row>
    <row r="5" spans="1:3" x14ac:dyDescent="0.25">
      <c r="A5" s="2" t="s">
        <v>9</v>
      </c>
      <c r="B5" s="2">
        <v>52</v>
      </c>
      <c r="C5" s="2" t="s">
        <v>72</v>
      </c>
    </row>
    <row r="6" spans="1:3" x14ac:dyDescent="0.25">
      <c r="A6" s="1" t="s">
        <v>13</v>
      </c>
      <c r="B6" s="1">
        <v>16</v>
      </c>
      <c r="C6" s="1" t="s">
        <v>53</v>
      </c>
    </row>
    <row r="7" spans="1:3" x14ac:dyDescent="0.25">
      <c r="A7" s="1" t="s">
        <v>11</v>
      </c>
      <c r="B7" s="1">
        <v>7</v>
      </c>
      <c r="C7" s="1" t="s">
        <v>20</v>
      </c>
    </row>
    <row r="8" spans="1:3" x14ac:dyDescent="0.25">
      <c r="A8" s="3" t="s">
        <v>58</v>
      </c>
      <c r="B8" s="3">
        <v>1</v>
      </c>
      <c r="C8" s="3" t="s">
        <v>65</v>
      </c>
    </row>
    <row r="9" spans="1:3" x14ac:dyDescent="0.25">
      <c r="A9" s="3" t="s">
        <v>5</v>
      </c>
      <c r="B9" s="3">
        <v>1</v>
      </c>
      <c r="C9" s="3" t="s">
        <v>65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B5</f>
        <v>52</v>
      </c>
    </row>
    <row r="14" spans="1:3" x14ac:dyDescent="0.25">
      <c r="A14" s="1" t="s">
        <v>18</v>
      </c>
      <c r="B14" s="1">
        <f>B4+B6+B7+B8+B9</f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18.5703125" customWidth="1"/>
    <col min="2" max="2" width="8.7109375" customWidth="1"/>
    <col min="3" max="3" width="35.42578125" customWidth="1"/>
    <col min="4" max="26" width="8.7109375" customWidth="1"/>
  </cols>
  <sheetData>
    <row r="1" spans="1:3" x14ac:dyDescent="0.25">
      <c r="A1" s="1" t="s">
        <v>73</v>
      </c>
      <c r="B1" s="1"/>
    </row>
    <row r="2" spans="1:3" x14ac:dyDescent="0.25">
      <c r="A2" s="42" t="s">
        <v>74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57</v>
      </c>
      <c r="B4" s="1">
        <v>31</v>
      </c>
      <c r="C4" s="1" t="s">
        <v>75</v>
      </c>
    </row>
    <row r="5" spans="1:3" x14ac:dyDescent="0.25">
      <c r="A5" s="2" t="s">
        <v>9</v>
      </c>
      <c r="B5" s="2">
        <v>44</v>
      </c>
      <c r="C5" s="2" t="s">
        <v>30</v>
      </c>
    </row>
    <row r="6" spans="1:3" x14ac:dyDescent="0.25">
      <c r="A6" s="1" t="s">
        <v>11</v>
      </c>
      <c r="B6" s="1">
        <v>4</v>
      </c>
      <c r="C6" s="1" t="s">
        <v>69</v>
      </c>
    </row>
    <row r="7" spans="1:3" x14ac:dyDescent="0.25">
      <c r="A7" s="1" t="s">
        <v>13</v>
      </c>
      <c r="B7" s="1">
        <v>10</v>
      </c>
      <c r="C7" s="1" t="s">
        <v>27</v>
      </c>
    </row>
    <row r="8" spans="1:3" x14ac:dyDescent="0.25">
      <c r="A8" s="1" t="s">
        <v>5</v>
      </c>
      <c r="B8" s="1">
        <v>4</v>
      </c>
      <c r="C8" s="1" t="s">
        <v>69</v>
      </c>
    </row>
    <row r="9" spans="1:3" x14ac:dyDescent="0.25">
      <c r="A9" s="3" t="s">
        <v>58</v>
      </c>
      <c r="B9" s="3">
        <v>1</v>
      </c>
      <c r="C9" s="3" t="s">
        <v>65</v>
      </c>
    </row>
    <row r="10" spans="1:3" x14ac:dyDescent="0.25">
      <c r="A10" s="3" t="s">
        <v>7</v>
      </c>
      <c r="B10" s="3">
        <v>1</v>
      </c>
      <c r="C10" s="3" t="s">
        <v>65</v>
      </c>
    </row>
    <row r="11" spans="1:3" x14ac:dyDescent="0.25">
      <c r="A11" s="4" t="s">
        <v>15</v>
      </c>
      <c r="B11" s="4">
        <v>95</v>
      </c>
      <c r="C11" s="4" t="s">
        <v>16</v>
      </c>
    </row>
    <row r="14" spans="1:3" x14ac:dyDescent="0.25">
      <c r="A14" s="1" t="s">
        <v>17</v>
      </c>
      <c r="B14" s="1">
        <f>B5</f>
        <v>44</v>
      </c>
    </row>
    <row r="15" spans="1:3" x14ac:dyDescent="0.25">
      <c r="A15" s="1" t="s">
        <v>18</v>
      </c>
      <c r="B15" s="1">
        <f>B4+B6+B7+B8+B9+B10</f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2.85546875" customWidth="1"/>
    <col min="2" max="2" width="29.28515625" customWidth="1"/>
    <col min="3" max="3" width="36.42578125" customWidth="1"/>
    <col min="4" max="26" width="8.7109375" customWidth="1"/>
  </cols>
  <sheetData>
    <row r="1" spans="1:3" x14ac:dyDescent="0.25">
      <c r="A1" s="1" t="s">
        <v>76</v>
      </c>
      <c r="B1" s="1"/>
    </row>
    <row r="2" spans="1:3" x14ac:dyDescent="0.25">
      <c r="A2" s="42" t="s">
        <v>77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59</v>
      </c>
      <c r="C4" s="2" t="s">
        <v>78</v>
      </c>
    </row>
    <row r="5" spans="1:3" x14ac:dyDescent="0.25">
      <c r="A5" s="1" t="s">
        <v>79</v>
      </c>
      <c r="B5" s="1">
        <v>18</v>
      </c>
      <c r="C5" s="1" t="s">
        <v>45</v>
      </c>
    </row>
    <row r="6" spans="1:3" x14ac:dyDescent="0.25">
      <c r="A6" s="1" t="s">
        <v>80</v>
      </c>
      <c r="B6" s="1">
        <v>8</v>
      </c>
      <c r="C6" s="1" t="s">
        <v>39</v>
      </c>
    </row>
    <row r="7" spans="1:3" x14ac:dyDescent="0.25">
      <c r="A7" s="1" t="s">
        <v>11</v>
      </c>
      <c r="B7" s="1">
        <v>6</v>
      </c>
      <c r="C7" s="1" t="s">
        <v>14</v>
      </c>
    </row>
    <row r="8" spans="1:3" x14ac:dyDescent="0.25">
      <c r="A8" s="3" t="s">
        <v>13</v>
      </c>
      <c r="B8" s="3">
        <v>1</v>
      </c>
      <c r="C8" s="3" t="s">
        <v>65</v>
      </c>
    </row>
    <row r="9" spans="1:3" x14ac:dyDescent="0.25">
      <c r="A9" s="1" t="s">
        <v>5</v>
      </c>
      <c r="B9" s="1">
        <v>3</v>
      </c>
      <c r="C9" s="1" t="s">
        <v>35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B4</f>
        <v>59</v>
      </c>
    </row>
    <row r="14" spans="1:3" x14ac:dyDescent="0.25">
      <c r="A14" s="1" t="s">
        <v>18</v>
      </c>
      <c r="B14" s="1">
        <f>SUM(B5:B9)</f>
        <v>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3.7109375" customWidth="1"/>
    <col min="2" max="2" width="8.7109375" customWidth="1"/>
    <col min="3" max="3" width="35.42578125" customWidth="1"/>
    <col min="4" max="26" width="8.7109375" customWidth="1"/>
  </cols>
  <sheetData>
    <row r="1" spans="1:3" x14ac:dyDescent="0.25">
      <c r="A1" s="1" t="s">
        <v>81</v>
      </c>
      <c r="B1" s="1"/>
    </row>
    <row r="2" spans="1:3" x14ac:dyDescent="0.25">
      <c r="A2" s="42" t="s">
        <v>77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82</v>
      </c>
      <c r="B4" s="2">
        <v>61</v>
      </c>
      <c r="C4" s="2" t="s">
        <v>83</v>
      </c>
    </row>
    <row r="5" spans="1:3" x14ac:dyDescent="0.25">
      <c r="A5" s="1" t="s">
        <v>80</v>
      </c>
      <c r="B5" s="1">
        <v>4</v>
      </c>
      <c r="C5" s="1" t="s">
        <v>69</v>
      </c>
    </row>
    <row r="6" spans="1:3" x14ac:dyDescent="0.25">
      <c r="A6" s="1" t="s">
        <v>11</v>
      </c>
      <c r="B6" s="1">
        <v>2</v>
      </c>
      <c r="C6" s="1" t="s">
        <v>59</v>
      </c>
    </row>
    <row r="7" spans="1:3" x14ac:dyDescent="0.25">
      <c r="A7" s="1" t="s">
        <v>79</v>
      </c>
      <c r="B7" s="1">
        <v>25</v>
      </c>
      <c r="C7" s="1" t="s">
        <v>6</v>
      </c>
    </row>
    <row r="8" spans="1:3" x14ac:dyDescent="0.25">
      <c r="A8" s="1" t="s">
        <v>5</v>
      </c>
      <c r="B8" s="1">
        <v>2</v>
      </c>
      <c r="C8" s="1" t="s">
        <v>59</v>
      </c>
    </row>
    <row r="9" spans="1:3" x14ac:dyDescent="0.25">
      <c r="A9" s="3" t="s">
        <v>13</v>
      </c>
      <c r="B9" s="3">
        <v>1</v>
      </c>
      <c r="C9" s="3" t="s">
        <v>65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B4</f>
        <v>61</v>
      </c>
    </row>
    <row r="14" spans="1:3" x14ac:dyDescent="0.25">
      <c r="A14" s="1" t="s">
        <v>18</v>
      </c>
      <c r="B14" s="1">
        <f>SUM(B5:B9)</f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0"/>
  <sheetViews>
    <sheetView workbookViewId="0"/>
  </sheetViews>
  <sheetFormatPr baseColWidth="10" defaultColWidth="14.42578125" defaultRowHeight="15" customHeight="1" x14ac:dyDescent="0.25"/>
  <cols>
    <col min="1" max="2" width="8.7109375" customWidth="1"/>
    <col min="3" max="3" width="35.5703125" customWidth="1"/>
    <col min="4" max="26" width="8.7109375" customWidth="1"/>
  </cols>
  <sheetData>
    <row r="1" spans="1:3" x14ac:dyDescent="0.25">
      <c r="A1" s="1" t="s">
        <v>84</v>
      </c>
      <c r="B1" s="1"/>
    </row>
    <row r="2" spans="1:3" x14ac:dyDescent="0.25">
      <c r="A2" s="42" t="s">
        <v>77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79</v>
      </c>
      <c r="B4" s="1">
        <v>19</v>
      </c>
      <c r="C4" s="1" t="s">
        <v>26</v>
      </c>
    </row>
    <row r="5" spans="1:3" x14ac:dyDescent="0.25">
      <c r="A5" s="2" t="s">
        <v>82</v>
      </c>
      <c r="B5" s="2">
        <v>63</v>
      </c>
      <c r="C5" s="2" t="s">
        <v>85</v>
      </c>
    </row>
    <row r="6" spans="1:3" x14ac:dyDescent="0.25">
      <c r="A6" s="1" t="s">
        <v>80</v>
      </c>
      <c r="B6" s="1">
        <v>7</v>
      </c>
      <c r="C6" s="1" t="s">
        <v>20</v>
      </c>
    </row>
    <row r="7" spans="1:3" x14ac:dyDescent="0.25">
      <c r="A7" s="1" t="s">
        <v>5</v>
      </c>
      <c r="B7" s="1">
        <v>3</v>
      </c>
      <c r="C7" s="1" t="s">
        <v>35</v>
      </c>
    </row>
    <row r="8" spans="1:3" x14ac:dyDescent="0.25">
      <c r="A8" s="1" t="s">
        <v>11</v>
      </c>
      <c r="B8" s="1">
        <v>2</v>
      </c>
      <c r="C8" s="1" t="s">
        <v>59</v>
      </c>
    </row>
    <row r="9" spans="1:3" x14ac:dyDescent="0.25">
      <c r="A9" s="3" t="s">
        <v>7</v>
      </c>
      <c r="B9" s="3">
        <v>1</v>
      </c>
      <c r="C9" s="3" t="s">
        <v>65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B5</f>
        <v>63</v>
      </c>
    </row>
    <row r="14" spans="1:3" x14ac:dyDescent="0.25">
      <c r="A14" s="1" t="s">
        <v>18</v>
      </c>
      <c r="B14" s="1">
        <f>B4+B6+B7+B8+B9</f>
        <v>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5.7109375" customWidth="1"/>
    <col min="2" max="2" width="8.7109375" customWidth="1"/>
    <col min="3" max="3" width="19.42578125" customWidth="1"/>
    <col min="4" max="26" width="8.7109375" customWidth="1"/>
  </cols>
  <sheetData>
    <row r="1" spans="1:3" x14ac:dyDescent="0.25">
      <c r="A1" s="1" t="s">
        <v>86</v>
      </c>
      <c r="B1" s="1"/>
    </row>
    <row r="2" spans="1:3" x14ac:dyDescent="0.25">
      <c r="A2" s="42" t="s">
        <v>77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79</v>
      </c>
      <c r="B4" s="1">
        <v>31</v>
      </c>
      <c r="C4" s="1" t="s">
        <v>75</v>
      </c>
    </row>
    <row r="5" spans="1:3" x14ac:dyDescent="0.25">
      <c r="A5" s="2" t="s">
        <v>82</v>
      </c>
      <c r="B5" s="2">
        <v>59</v>
      </c>
      <c r="C5" s="2" t="s">
        <v>78</v>
      </c>
    </row>
    <row r="6" spans="1:3" x14ac:dyDescent="0.25">
      <c r="A6" s="1" t="s">
        <v>80</v>
      </c>
      <c r="B6" s="1">
        <v>3</v>
      </c>
      <c r="C6" s="1" t="s">
        <v>35</v>
      </c>
    </row>
    <row r="7" spans="1:3" x14ac:dyDescent="0.25">
      <c r="A7" s="3" t="s">
        <v>11</v>
      </c>
      <c r="B7" s="3">
        <v>2</v>
      </c>
      <c r="C7" s="3" t="s">
        <v>59</v>
      </c>
    </row>
    <row r="8" spans="1:3" x14ac:dyDescent="0.25">
      <c r="A8" s="4" t="s">
        <v>15</v>
      </c>
      <c r="B8" s="4">
        <v>95</v>
      </c>
      <c r="C8" s="4" t="s">
        <v>16</v>
      </c>
    </row>
    <row r="10" spans="1:3" x14ac:dyDescent="0.25">
      <c r="A10" s="1" t="s">
        <v>17</v>
      </c>
      <c r="B10" s="1">
        <f>B5</f>
        <v>59</v>
      </c>
    </row>
    <row r="11" spans="1:3" x14ac:dyDescent="0.25">
      <c r="A11" s="1" t="s">
        <v>18</v>
      </c>
      <c r="B11" s="1">
        <f>B4+B6+B7</f>
        <v>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5.5703125" customWidth="1"/>
    <col min="2" max="2" width="8.7109375" customWidth="1"/>
    <col min="3" max="3" width="52.5703125" customWidth="1"/>
    <col min="4" max="26" width="8.7109375" customWidth="1"/>
  </cols>
  <sheetData>
    <row r="1" spans="1:3" x14ac:dyDescent="0.25">
      <c r="A1" s="1" t="s">
        <v>19</v>
      </c>
      <c r="B1" s="1"/>
    </row>
    <row r="2" spans="1:3" x14ac:dyDescent="0.25">
      <c r="A2" s="42" t="s">
        <v>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5</v>
      </c>
      <c r="B4" s="1">
        <v>25</v>
      </c>
      <c r="C4" s="1" t="s">
        <v>6</v>
      </c>
    </row>
    <row r="5" spans="1:3" x14ac:dyDescent="0.25">
      <c r="A5" s="3" t="s">
        <v>13</v>
      </c>
      <c r="B5" s="3">
        <v>7</v>
      </c>
      <c r="C5" s="3" t="s">
        <v>20</v>
      </c>
    </row>
    <row r="6" spans="1:3" x14ac:dyDescent="0.25">
      <c r="A6" s="1" t="s">
        <v>11</v>
      </c>
      <c r="B6" s="1">
        <v>12</v>
      </c>
      <c r="C6" s="1" t="s">
        <v>21</v>
      </c>
    </row>
    <row r="7" spans="1:3" x14ac:dyDescent="0.25">
      <c r="A7" s="2" t="s">
        <v>9</v>
      </c>
      <c r="B7" s="2">
        <v>37</v>
      </c>
      <c r="C7" s="2" t="s">
        <v>22</v>
      </c>
    </row>
    <row r="8" spans="1:3" x14ac:dyDescent="0.25">
      <c r="A8" s="1" t="s">
        <v>7</v>
      </c>
      <c r="B8" s="1">
        <v>14</v>
      </c>
      <c r="C8" s="1" t="s">
        <v>23</v>
      </c>
    </row>
    <row r="9" spans="1:3" x14ac:dyDescent="0.25">
      <c r="A9" s="4" t="s">
        <v>15</v>
      </c>
      <c r="B9" s="4">
        <v>95</v>
      </c>
      <c r="C9" s="4" t="s">
        <v>16</v>
      </c>
    </row>
    <row r="11" spans="1:3" x14ac:dyDescent="0.25">
      <c r="A11" s="1" t="s">
        <v>17</v>
      </c>
      <c r="B11" s="1">
        <f>B7</f>
        <v>37</v>
      </c>
    </row>
    <row r="12" spans="1:3" x14ac:dyDescent="0.25">
      <c r="A12" s="1" t="s">
        <v>18</v>
      </c>
      <c r="B12" s="1">
        <f>B4+B5+B6+B8</f>
        <v>58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2.42578125" customWidth="1"/>
    <col min="2" max="2" width="8.7109375" customWidth="1"/>
    <col min="3" max="3" width="26" customWidth="1"/>
    <col min="4" max="26" width="8.7109375" customWidth="1"/>
  </cols>
  <sheetData>
    <row r="1" spans="1:3" x14ac:dyDescent="0.25">
      <c r="A1" s="1" t="s">
        <v>87</v>
      </c>
      <c r="B1" s="1"/>
    </row>
    <row r="2" spans="1:3" x14ac:dyDescent="0.25">
      <c r="A2" s="42" t="s">
        <v>77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79</v>
      </c>
      <c r="B4" s="1">
        <v>36</v>
      </c>
      <c r="C4" s="1" t="s">
        <v>25</v>
      </c>
    </row>
    <row r="5" spans="1:3" x14ac:dyDescent="0.25">
      <c r="A5" s="2" t="s">
        <v>82</v>
      </c>
      <c r="B5" s="2">
        <v>52</v>
      </c>
      <c r="C5" s="2" t="s">
        <v>72</v>
      </c>
    </row>
    <row r="6" spans="1:3" x14ac:dyDescent="0.25">
      <c r="A6" s="1" t="s">
        <v>80</v>
      </c>
      <c r="B6" s="1">
        <v>3</v>
      </c>
      <c r="C6" s="1" t="s">
        <v>35</v>
      </c>
    </row>
    <row r="7" spans="1:3" x14ac:dyDescent="0.25">
      <c r="A7" s="3" t="s">
        <v>5</v>
      </c>
      <c r="B7" s="3">
        <v>1</v>
      </c>
      <c r="C7" s="3" t="s">
        <v>65</v>
      </c>
    </row>
    <row r="8" spans="1:3" x14ac:dyDescent="0.25">
      <c r="A8" s="1" t="s">
        <v>13</v>
      </c>
      <c r="B8" s="1">
        <v>2</v>
      </c>
      <c r="C8" s="1" t="s">
        <v>59</v>
      </c>
    </row>
    <row r="9" spans="1:3" x14ac:dyDescent="0.25">
      <c r="A9" s="3" t="s">
        <v>11</v>
      </c>
      <c r="B9" s="3">
        <v>1</v>
      </c>
      <c r="C9" s="3" t="s">
        <v>65</v>
      </c>
    </row>
    <row r="10" spans="1:3" x14ac:dyDescent="0.25">
      <c r="A10" s="4" t="s">
        <v>15</v>
      </c>
      <c r="B10" s="4">
        <v>95</v>
      </c>
      <c r="C10" s="4" t="s">
        <v>16</v>
      </c>
    </row>
    <row r="12" spans="1:3" x14ac:dyDescent="0.25">
      <c r="A12" s="1" t="s">
        <v>17</v>
      </c>
      <c r="B12" s="1">
        <f>B5</f>
        <v>52</v>
      </c>
    </row>
    <row r="13" spans="1:3" x14ac:dyDescent="0.25">
      <c r="A13" s="1" t="s">
        <v>18</v>
      </c>
      <c r="B13" s="1">
        <f>B4+B6+B7+B8+B9</f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88</v>
      </c>
      <c r="B1" s="1"/>
    </row>
    <row r="2" spans="1:3" x14ac:dyDescent="0.25">
      <c r="A2" s="1" t="s">
        <v>89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82</v>
      </c>
      <c r="B4" s="2">
        <v>63</v>
      </c>
      <c r="C4" s="2" t="s">
        <v>85</v>
      </c>
    </row>
    <row r="5" spans="1:3" x14ac:dyDescent="0.25">
      <c r="A5" s="1" t="s">
        <v>79</v>
      </c>
      <c r="B5" s="1">
        <v>24</v>
      </c>
      <c r="C5" s="1" t="s">
        <v>90</v>
      </c>
    </row>
    <row r="6" spans="1:3" x14ac:dyDescent="0.25">
      <c r="A6" s="1" t="s">
        <v>91</v>
      </c>
      <c r="B6" s="1">
        <v>5</v>
      </c>
      <c r="C6" s="1" t="s">
        <v>60</v>
      </c>
    </row>
    <row r="7" spans="1:3" x14ac:dyDescent="0.25">
      <c r="A7" s="3" t="s">
        <v>5</v>
      </c>
      <c r="B7" s="3">
        <v>1</v>
      </c>
      <c r="C7" s="3" t="s">
        <v>65</v>
      </c>
    </row>
    <row r="8" spans="1:3" x14ac:dyDescent="0.25">
      <c r="A8" s="3" t="s">
        <v>13</v>
      </c>
      <c r="B8" s="3">
        <v>1</v>
      </c>
      <c r="C8" s="3" t="s">
        <v>65</v>
      </c>
    </row>
    <row r="9" spans="1:3" x14ac:dyDescent="0.25">
      <c r="A9" s="3" t="s">
        <v>11</v>
      </c>
      <c r="B9" s="3">
        <v>1</v>
      </c>
      <c r="C9" s="3" t="s">
        <v>65</v>
      </c>
    </row>
    <row r="10" spans="1:3" x14ac:dyDescent="0.25">
      <c r="A10" s="4" t="s">
        <v>15</v>
      </c>
      <c r="B10" s="4">
        <v>95</v>
      </c>
      <c r="C10" s="4" t="s">
        <v>16</v>
      </c>
    </row>
    <row r="12" spans="1:3" x14ac:dyDescent="0.25">
      <c r="A12" s="1" t="s">
        <v>17</v>
      </c>
      <c r="B12" s="1">
        <f>B4</f>
        <v>63</v>
      </c>
    </row>
    <row r="13" spans="1:3" x14ac:dyDescent="0.25">
      <c r="A13" s="1" t="s">
        <v>18</v>
      </c>
      <c r="B13" s="1">
        <f>B5+B6+B7+B8+B9</f>
        <v>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4" customWidth="1"/>
    <col min="2" max="26" width="8.7109375" customWidth="1"/>
  </cols>
  <sheetData>
    <row r="1" spans="1:3" x14ac:dyDescent="0.25">
      <c r="A1" s="1" t="s">
        <v>92</v>
      </c>
      <c r="B1" s="1"/>
    </row>
    <row r="2" spans="1:3" x14ac:dyDescent="0.25">
      <c r="A2" s="1" t="s">
        <v>93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94</v>
      </c>
      <c r="B4" s="1">
        <v>21</v>
      </c>
      <c r="C4" s="1" t="s">
        <v>95</v>
      </c>
    </row>
    <row r="5" spans="1:3" x14ac:dyDescent="0.25">
      <c r="A5" s="2" t="s">
        <v>82</v>
      </c>
      <c r="B5" s="2">
        <v>60</v>
      </c>
      <c r="C5" s="2" t="s">
        <v>96</v>
      </c>
    </row>
    <row r="6" spans="1:3" x14ac:dyDescent="0.25">
      <c r="A6" s="1" t="s">
        <v>97</v>
      </c>
      <c r="B6" s="1">
        <v>6</v>
      </c>
      <c r="C6" s="1" t="s">
        <v>14</v>
      </c>
    </row>
    <row r="7" spans="1:3" x14ac:dyDescent="0.25">
      <c r="A7" s="1" t="s">
        <v>98</v>
      </c>
      <c r="B7" s="1">
        <v>5</v>
      </c>
      <c r="C7" s="1" t="s">
        <v>60</v>
      </c>
    </row>
    <row r="8" spans="1:3" x14ac:dyDescent="0.25">
      <c r="A8" s="3" t="s">
        <v>99</v>
      </c>
      <c r="B8" s="3">
        <v>3</v>
      </c>
      <c r="C8" s="3" t="s">
        <v>35</v>
      </c>
    </row>
    <row r="9" spans="1:3" x14ac:dyDescent="0.25">
      <c r="A9" s="4" t="s">
        <v>15</v>
      </c>
      <c r="B9" s="4">
        <v>95</v>
      </c>
      <c r="C9" s="4" t="s">
        <v>16</v>
      </c>
    </row>
    <row r="11" spans="1:3" x14ac:dyDescent="0.25">
      <c r="A11" s="1" t="s">
        <v>17</v>
      </c>
      <c r="B11" s="1">
        <f>B5</f>
        <v>60</v>
      </c>
    </row>
    <row r="12" spans="1:3" x14ac:dyDescent="0.25">
      <c r="A12" s="1" t="s">
        <v>18</v>
      </c>
      <c r="B12" s="1">
        <f>B4+B6+B7+B8</f>
        <v>35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5.140625" customWidth="1"/>
    <col min="2" max="26" width="8.7109375" customWidth="1"/>
  </cols>
  <sheetData>
    <row r="1" spans="1:3" x14ac:dyDescent="0.25">
      <c r="A1" s="1" t="s">
        <v>100</v>
      </c>
      <c r="B1" s="1"/>
    </row>
    <row r="2" spans="1:3" x14ac:dyDescent="0.25">
      <c r="A2" s="1" t="s">
        <v>101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82</v>
      </c>
      <c r="B4" s="2">
        <v>62</v>
      </c>
      <c r="C4" s="2" t="s">
        <v>102</v>
      </c>
    </row>
    <row r="5" spans="1:3" x14ac:dyDescent="0.25">
      <c r="A5" s="1" t="s">
        <v>94</v>
      </c>
      <c r="B5" s="1">
        <v>23</v>
      </c>
      <c r="C5" s="1" t="s">
        <v>103</v>
      </c>
    </row>
    <row r="6" spans="1:3" x14ac:dyDescent="0.25">
      <c r="A6" s="3" t="s">
        <v>99</v>
      </c>
      <c r="B6" s="3">
        <v>3</v>
      </c>
      <c r="C6" s="3" t="s">
        <v>35</v>
      </c>
    </row>
    <row r="7" spans="1:3" x14ac:dyDescent="0.25">
      <c r="A7" s="3" t="s">
        <v>98</v>
      </c>
      <c r="B7" s="3">
        <v>3</v>
      </c>
      <c r="C7" s="3" t="s">
        <v>35</v>
      </c>
    </row>
    <row r="8" spans="1:3" x14ac:dyDescent="0.25">
      <c r="A8" s="1" t="s">
        <v>97</v>
      </c>
      <c r="B8" s="1">
        <v>4</v>
      </c>
      <c r="C8" s="1" t="s">
        <v>69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62</v>
      </c>
    </row>
    <row r="13" spans="1:3" x14ac:dyDescent="0.25">
      <c r="A13" s="1" t="s">
        <v>18</v>
      </c>
      <c r="B13" s="1">
        <f>B5+B6+B7+B8</f>
        <v>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104</v>
      </c>
      <c r="B1" s="1"/>
    </row>
    <row r="2" spans="1:3" x14ac:dyDescent="0.25">
      <c r="A2" s="1" t="s">
        <v>105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82</v>
      </c>
      <c r="B4" s="2">
        <v>72</v>
      </c>
      <c r="C4" s="2" t="s">
        <v>106</v>
      </c>
    </row>
    <row r="5" spans="1:3" x14ac:dyDescent="0.25">
      <c r="A5" s="1" t="s">
        <v>94</v>
      </c>
      <c r="B5" s="1">
        <v>15</v>
      </c>
      <c r="C5" s="1" t="s">
        <v>32</v>
      </c>
    </row>
    <row r="6" spans="1:3" x14ac:dyDescent="0.25">
      <c r="A6" s="3" t="s">
        <v>98</v>
      </c>
      <c r="B6" s="3">
        <v>4</v>
      </c>
      <c r="C6" s="3" t="s">
        <v>69</v>
      </c>
    </row>
    <row r="7" spans="1:3" x14ac:dyDescent="0.25">
      <c r="A7" s="3" t="s">
        <v>97</v>
      </c>
      <c r="B7" s="3">
        <v>4</v>
      </c>
      <c r="C7" s="3" t="s">
        <v>69</v>
      </c>
    </row>
    <row r="8" spans="1:3" x14ac:dyDescent="0.25">
      <c r="A8" s="4" t="s">
        <v>15</v>
      </c>
      <c r="B8" s="4">
        <v>95</v>
      </c>
      <c r="C8" s="4" t="s">
        <v>16</v>
      </c>
    </row>
    <row r="11" spans="1:3" x14ac:dyDescent="0.25">
      <c r="A11" s="1" t="s">
        <v>17</v>
      </c>
      <c r="B11" s="1">
        <f>B4</f>
        <v>72</v>
      </c>
    </row>
    <row r="12" spans="1:3" x14ac:dyDescent="0.25">
      <c r="A12" s="1" t="s">
        <v>18</v>
      </c>
      <c r="B12" s="1">
        <f>B5+B6+B7</f>
        <v>23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8.5703125" customWidth="1"/>
    <col min="2" max="2" width="26.85546875" customWidth="1"/>
    <col min="3" max="26" width="8.7109375" customWidth="1"/>
  </cols>
  <sheetData>
    <row r="1" spans="1:3" x14ac:dyDescent="0.25">
      <c r="A1" s="1" t="s">
        <v>107</v>
      </c>
      <c r="B1" s="1"/>
    </row>
    <row r="2" spans="1:3" x14ac:dyDescent="0.25">
      <c r="A2" s="1" t="s">
        <v>108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82</v>
      </c>
      <c r="B4" s="2">
        <v>59</v>
      </c>
      <c r="C4" s="2" t="s">
        <v>78</v>
      </c>
    </row>
    <row r="5" spans="1:3" x14ac:dyDescent="0.25">
      <c r="A5" s="1" t="s">
        <v>94</v>
      </c>
      <c r="B5" s="1">
        <v>21</v>
      </c>
      <c r="C5" s="1" t="s">
        <v>95</v>
      </c>
    </row>
    <row r="6" spans="1:3" x14ac:dyDescent="0.25">
      <c r="A6" s="3" t="s">
        <v>98</v>
      </c>
      <c r="B6" s="3">
        <v>6</v>
      </c>
      <c r="C6" s="3" t="s">
        <v>14</v>
      </c>
    </row>
    <row r="7" spans="1:3" x14ac:dyDescent="0.25">
      <c r="A7" s="1" t="s">
        <v>97</v>
      </c>
      <c r="B7" s="1">
        <v>9</v>
      </c>
      <c r="C7" s="1" t="s">
        <v>66</v>
      </c>
    </row>
    <row r="8" spans="1:3" x14ac:dyDescent="0.25">
      <c r="A8" s="4" t="s">
        <v>15</v>
      </c>
      <c r="B8" s="4">
        <v>95</v>
      </c>
      <c r="C8" s="4" t="s">
        <v>16</v>
      </c>
    </row>
    <row r="11" spans="1:3" x14ac:dyDescent="0.25">
      <c r="A11" s="1" t="s">
        <v>17</v>
      </c>
      <c r="B11" s="1">
        <f>B4</f>
        <v>59</v>
      </c>
    </row>
    <row r="12" spans="1:3" x14ac:dyDescent="0.25">
      <c r="A12" s="1" t="s">
        <v>18</v>
      </c>
      <c r="B12" s="1">
        <f>B5+B6+B7</f>
        <v>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109</v>
      </c>
      <c r="B1" s="1"/>
    </row>
    <row r="2" spans="1:3" x14ac:dyDescent="0.25">
      <c r="A2" s="1" t="s">
        <v>110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94</v>
      </c>
      <c r="B4" s="1">
        <v>38</v>
      </c>
      <c r="C4" s="1" t="s">
        <v>46</v>
      </c>
    </row>
    <row r="5" spans="1:3" x14ac:dyDescent="0.25">
      <c r="A5" s="2" t="s">
        <v>82</v>
      </c>
      <c r="B5" s="2">
        <v>50</v>
      </c>
      <c r="C5" s="2" t="s">
        <v>34</v>
      </c>
    </row>
    <row r="6" spans="1:3" x14ac:dyDescent="0.25">
      <c r="A6" s="3" t="s">
        <v>97</v>
      </c>
      <c r="B6" s="3">
        <v>1</v>
      </c>
      <c r="C6" s="3" t="s">
        <v>65</v>
      </c>
    </row>
    <row r="7" spans="1:3" x14ac:dyDescent="0.25">
      <c r="A7" s="1" t="s">
        <v>98</v>
      </c>
      <c r="B7" s="1">
        <v>6</v>
      </c>
      <c r="C7" s="1" t="s">
        <v>14</v>
      </c>
    </row>
    <row r="8" spans="1:3" x14ac:dyDescent="0.25">
      <c r="A8" s="4" t="s">
        <v>15</v>
      </c>
      <c r="B8" s="4">
        <v>95</v>
      </c>
      <c r="C8" s="4" t="s">
        <v>16</v>
      </c>
    </row>
    <row r="11" spans="1:3" x14ac:dyDescent="0.25">
      <c r="A11" s="1" t="s">
        <v>17</v>
      </c>
      <c r="B11" s="1">
        <f>B5</f>
        <v>50</v>
      </c>
    </row>
    <row r="12" spans="1:3" x14ac:dyDescent="0.25">
      <c r="A12" s="1" t="s">
        <v>18</v>
      </c>
      <c r="B12" s="1">
        <f>B4+B7+B6</f>
        <v>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111</v>
      </c>
      <c r="B1" s="1"/>
    </row>
    <row r="2" spans="1:3" x14ac:dyDescent="0.25">
      <c r="A2" s="1" t="s">
        <v>112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97</v>
      </c>
      <c r="B4" s="1">
        <v>6</v>
      </c>
      <c r="C4" s="1" t="s">
        <v>14</v>
      </c>
    </row>
    <row r="5" spans="1:3" x14ac:dyDescent="0.25">
      <c r="A5" s="2" t="s">
        <v>82</v>
      </c>
      <c r="B5" s="2">
        <v>69</v>
      </c>
      <c r="C5" s="2" t="s">
        <v>113</v>
      </c>
    </row>
    <row r="6" spans="1:3" x14ac:dyDescent="0.25">
      <c r="A6" s="1" t="s">
        <v>98</v>
      </c>
      <c r="B6" s="1">
        <v>4</v>
      </c>
      <c r="C6" s="1" t="s">
        <v>69</v>
      </c>
    </row>
    <row r="7" spans="1:3" x14ac:dyDescent="0.25">
      <c r="A7" s="1" t="s">
        <v>94</v>
      </c>
      <c r="B7" s="1">
        <v>15</v>
      </c>
      <c r="C7" s="1" t="s">
        <v>32</v>
      </c>
    </row>
    <row r="8" spans="1:3" x14ac:dyDescent="0.25">
      <c r="A8" s="3" t="s">
        <v>99</v>
      </c>
      <c r="B8" s="3">
        <v>1</v>
      </c>
      <c r="C8" s="3" t="s">
        <v>65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B5</f>
        <v>69</v>
      </c>
    </row>
    <row r="13" spans="1:3" x14ac:dyDescent="0.25">
      <c r="A13" s="1" t="s">
        <v>18</v>
      </c>
      <c r="B13" s="1">
        <f>B4+B6+B7+B8</f>
        <v>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3.7109375" customWidth="1"/>
    <col min="2" max="26" width="8.7109375" customWidth="1"/>
  </cols>
  <sheetData>
    <row r="1" spans="1:3" x14ac:dyDescent="0.25">
      <c r="A1" s="1" t="s">
        <v>114</v>
      </c>
      <c r="B1" s="1"/>
    </row>
    <row r="2" spans="1:3" x14ac:dyDescent="0.25">
      <c r="A2" s="1" t="s">
        <v>115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116</v>
      </c>
      <c r="B4" s="2">
        <v>62</v>
      </c>
      <c r="C4" s="2" t="s">
        <v>102</v>
      </c>
    </row>
    <row r="5" spans="1:3" x14ac:dyDescent="0.25">
      <c r="A5" s="1" t="s">
        <v>117</v>
      </c>
      <c r="B5" s="1">
        <v>9</v>
      </c>
      <c r="C5" s="1" t="s">
        <v>66</v>
      </c>
    </row>
    <row r="6" spans="1:3" x14ac:dyDescent="0.25">
      <c r="A6" s="3" t="s">
        <v>118</v>
      </c>
      <c r="B6" s="3">
        <v>6</v>
      </c>
      <c r="C6" s="3" t="s">
        <v>14</v>
      </c>
    </row>
    <row r="7" spans="1:3" x14ac:dyDescent="0.25">
      <c r="A7" s="1" t="s">
        <v>119</v>
      </c>
      <c r="B7" s="1">
        <v>9</v>
      </c>
      <c r="C7" s="1" t="s">
        <v>66</v>
      </c>
    </row>
    <row r="8" spans="1:3" x14ac:dyDescent="0.25">
      <c r="A8" s="1" t="s">
        <v>120</v>
      </c>
      <c r="B8" s="1">
        <v>9</v>
      </c>
      <c r="C8" s="1" t="s">
        <v>66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62</v>
      </c>
    </row>
    <row r="13" spans="1:3" x14ac:dyDescent="0.25">
      <c r="A13" s="1" t="s">
        <v>18</v>
      </c>
      <c r="B13" s="1">
        <f>B5+B6+B7+B8</f>
        <v>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6.5703125" customWidth="1"/>
    <col min="2" max="26" width="8.7109375" customWidth="1"/>
  </cols>
  <sheetData>
    <row r="1" spans="1:3" x14ac:dyDescent="0.25">
      <c r="A1" s="1" t="s">
        <v>121</v>
      </c>
      <c r="B1" s="1"/>
    </row>
    <row r="2" spans="1:3" x14ac:dyDescent="0.25">
      <c r="A2" s="1" t="s">
        <v>122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116</v>
      </c>
      <c r="B4" s="2">
        <v>69</v>
      </c>
      <c r="C4" s="2" t="s">
        <v>113</v>
      </c>
    </row>
    <row r="5" spans="1:3" x14ac:dyDescent="0.25">
      <c r="A5" s="1" t="s">
        <v>119</v>
      </c>
      <c r="B5" s="1">
        <v>11</v>
      </c>
      <c r="C5" s="1" t="s">
        <v>64</v>
      </c>
    </row>
    <row r="6" spans="1:3" x14ac:dyDescent="0.25">
      <c r="A6" s="1" t="s">
        <v>117</v>
      </c>
      <c r="B6" s="1">
        <v>12</v>
      </c>
      <c r="C6" s="1" t="s">
        <v>21</v>
      </c>
    </row>
    <row r="7" spans="1:3" x14ac:dyDescent="0.25">
      <c r="A7" s="3" t="s">
        <v>120</v>
      </c>
      <c r="B7" s="3">
        <v>3</v>
      </c>
      <c r="C7" s="3" t="s">
        <v>35</v>
      </c>
    </row>
    <row r="8" spans="1:3" x14ac:dyDescent="0.25">
      <c r="A8" s="4" t="s">
        <v>15</v>
      </c>
      <c r="B8" s="4">
        <v>95</v>
      </c>
      <c r="C8" s="4" t="s">
        <v>16</v>
      </c>
    </row>
    <row r="11" spans="1:3" x14ac:dyDescent="0.25">
      <c r="A11" s="1" t="s">
        <v>17</v>
      </c>
      <c r="B11" s="1">
        <f>B4</f>
        <v>69</v>
      </c>
    </row>
    <row r="12" spans="1:3" x14ac:dyDescent="0.25">
      <c r="A12" s="1" t="s">
        <v>18</v>
      </c>
      <c r="B12" s="1">
        <f>B5+B6+B7</f>
        <v>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8" customWidth="1"/>
    <col min="2" max="2" width="8.7109375" customWidth="1"/>
    <col min="3" max="3" width="52.5703125" customWidth="1"/>
    <col min="4" max="26" width="8.7109375" customWidth="1"/>
  </cols>
  <sheetData>
    <row r="1" spans="1:3" x14ac:dyDescent="0.25">
      <c r="A1" s="1" t="s">
        <v>24</v>
      </c>
      <c r="B1" s="1"/>
    </row>
    <row r="2" spans="1:3" x14ac:dyDescent="0.25">
      <c r="A2" s="42" t="s">
        <v>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36</v>
      </c>
      <c r="C4" s="2" t="s">
        <v>25</v>
      </c>
    </row>
    <row r="5" spans="1:3" x14ac:dyDescent="0.25">
      <c r="A5" s="1" t="s">
        <v>5</v>
      </c>
      <c r="B5" s="1">
        <v>19</v>
      </c>
      <c r="C5" s="1" t="s">
        <v>26</v>
      </c>
    </row>
    <row r="6" spans="1:3" x14ac:dyDescent="0.25">
      <c r="A6" s="3" t="s">
        <v>11</v>
      </c>
      <c r="B6" s="3">
        <v>10</v>
      </c>
      <c r="C6" s="3" t="s">
        <v>27</v>
      </c>
    </row>
    <row r="7" spans="1:3" x14ac:dyDescent="0.25">
      <c r="A7" s="1" t="s">
        <v>7</v>
      </c>
      <c r="B7" s="1">
        <v>20</v>
      </c>
      <c r="C7" s="1" t="s">
        <v>28</v>
      </c>
    </row>
    <row r="8" spans="1:3" x14ac:dyDescent="0.25">
      <c r="A8" s="3" t="s">
        <v>13</v>
      </c>
      <c r="B8" s="3">
        <v>10</v>
      </c>
      <c r="C8" s="3" t="s">
        <v>27</v>
      </c>
    </row>
    <row r="9" spans="1:3" x14ac:dyDescent="0.25">
      <c r="A9" s="4" t="s">
        <v>15</v>
      </c>
      <c r="B9" s="4">
        <v>95</v>
      </c>
      <c r="C9" s="4" t="s">
        <v>16</v>
      </c>
    </row>
    <row r="11" spans="1:3" x14ac:dyDescent="0.25">
      <c r="A11" s="1" t="s">
        <v>17</v>
      </c>
      <c r="B11" s="1">
        <f>B4</f>
        <v>36</v>
      </c>
    </row>
    <row r="12" spans="1:3" x14ac:dyDescent="0.25">
      <c r="A12" s="1" t="s">
        <v>18</v>
      </c>
      <c r="B12" s="1">
        <f>B5+B6+B7+B8</f>
        <v>59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52" customWidth="1"/>
    <col min="2" max="26" width="8.7109375" customWidth="1"/>
  </cols>
  <sheetData>
    <row r="1" spans="1:3" x14ac:dyDescent="0.25">
      <c r="A1" s="1" t="s">
        <v>123</v>
      </c>
      <c r="B1" s="1"/>
    </row>
    <row r="2" spans="1:3" x14ac:dyDescent="0.25">
      <c r="A2" s="1" t="s">
        <v>124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116</v>
      </c>
      <c r="B4" s="2">
        <v>75</v>
      </c>
      <c r="C4" s="2" t="s">
        <v>125</v>
      </c>
    </row>
    <row r="5" spans="1:3" x14ac:dyDescent="0.25">
      <c r="A5" s="1" t="s">
        <v>117</v>
      </c>
      <c r="B5" s="1">
        <v>8</v>
      </c>
      <c r="C5" s="1" t="s">
        <v>39</v>
      </c>
    </row>
    <row r="6" spans="1:3" x14ac:dyDescent="0.25">
      <c r="A6" s="1" t="s">
        <v>119</v>
      </c>
      <c r="B6" s="1">
        <v>8</v>
      </c>
      <c r="C6" s="1" t="s">
        <v>39</v>
      </c>
    </row>
    <row r="7" spans="1:3" x14ac:dyDescent="0.25">
      <c r="A7" s="1" t="s">
        <v>120</v>
      </c>
      <c r="B7" s="1">
        <v>4</v>
      </c>
      <c r="C7" s="1" t="s">
        <v>69</v>
      </c>
    </row>
    <row r="8" spans="1:3" x14ac:dyDescent="0.25">
      <c r="A8" s="4" t="s">
        <v>15</v>
      </c>
      <c r="B8" s="4">
        <v>95</v>
      </c>
      <c r="C8" s="4" t="s">
        <v>16</v>
      </c>
    </row>
    <row r="11" spans="1:3" x14ac:dyDescent="0.25">
      <c r="A11" s="1" t="s">
        <v>17</v>
      </c>
      <c r="B11" s="1">
        <f>B4</f>
        <v>75</v>
      </c>
    </row>
    <row r="12" spans="1:3" x14ac:dyDescent="0.25">
      <c r="A12" s="1" t="s">
        <v>18</v>
      </c>
      <c r="B12" s="1">
        <f>B5+B6+B7</f>
        <v>20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65" customWidth="1"/>
    <col min="2" max="26" width="8.7109375" customWidth="1"/>
  </cols>
  <sheetData>
    <row r="1" spans="1:3" x14ac:dyDescent="0.25">
      <c r="A1" s="1" t="s">
        <v>126</v>
      </c>
      <c r="B1" s="1"/>
    </row>
    <row r="2" spans="1:3" x14ac:dyDescent="0.25">
      <c r="A2" s="1" t="s">
        <v>127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116</v>
      </c>
      <c r="B4" s="2">
        <v>68</v>
      </c>
      <c r="C4" s="2" t="s">
        <v>128</v>
      </c>
    </row>
    <row r="5" spans="1:3" x14ac:dyDescent="0.25">
      <c r="A5" s="1" t="s">
        <v>119</v>
      </c>
      <c r="B5" s="1">
        <v>14</v>
      </c>
      <c r="C5" s="1" t="s">
        <v>23</v>
      </c>
    </row>
    <row r="6" spans="1:3" x14ac:dyDescent="0.25">
      <c r="A6" s="1" t="s">
        <v>117</v>
      </c>
      <c r="B6" s="1">
        <v>8</v>
      </c>
      <c r="C6" s="1" t="s">
        <v>39</v>
      </c>
    </row>
    <row r="7" spans="1:3" x14ac:dyDescent="0.25">
      <c r="A7" s="1" t="s">
        <v>120</v>
      </c>
      <c r="B7" s="1">
        <v>4</v>
      </c>
      <c r="C7" s="1" t="s">
        <v>69</v>
      </c>
    </row>
    <row r="8" spans="1:3" x14ac:dyDescent="0.25">
      <c r="A8" s="3" t="s">
        <v>118</v>
      </c>
      <c r="B8" s="3">
        <v>1</v>
      </c>
      <c r="C8" s="3" t="s">
        <v>65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68</v>
      </c>
    </row>
    <row r="13" spans="1:3" x14ac:dyDescent="0.25">
      <c r="A13" s="1" t="s">
        <v>18</v>
      </c>
      <c r="B13" s="1">
        <f>B5+B6+B7+B8</f>
        <v>27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54.5703125" customWidth="1"/>
    <col min="2" max="26" width="8.7109375" customWidth="1"/>
  </cols>
  <sheetData>
    <row r="1" spans="1:3" x14ac:dyDescent="0.25">
      <c r="A1" s="1" t="s">
        <v>129</v>
      </c>
      <c r="B1" s="1"/>
    </row>
    <row r="2" spans="1:3" x14ac:dyDescent="0.25">
      <c r="A2" s="1" t="s">
        <v>130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117</v>
      </c>
      <c r="B4" s="1">
        <v>7</v>
      </c>
      <c r="C4" s="1" t="s">
        <v>20</v>
      </c>
    </row>
    <row r="5" spans="1:3" x14ac:dyDescent="0.25">
      <c r="A5" s="2" t="s">
        <v>116</v>
      </c>
      <c r="B5" s="2">
        <v>70</v>
      </c>
      <c r="C5" s="2" t="s">
        <v>131</v>
      </c>
    </row>
    <row r="6" spans="1:3" x14ac:dyDescent="0.25">
      <c r="A6" s="1" t="s">
        <v>119</v>
      </c>
      <c r="B6" s="1">
        <v>16</v>
      </c>
      <c r="C6" s="1" t="s">
        <v>53</v>
      </c>
    </row>
    <row r="7" spans="1:3" x14ac:dyDescent="0.25">
      <c r="A7" s="3" t="s">
        <v>120</v>
      </c>
      <c r="B7" s="3">
        <v>2</v>
      </c>
      <c r="C7" s="3" t="s">
        <v>59</v>
      </c>
    </row>
    <row r="8" spans="1:3" x14ac:dyDescent="0.25">
      <c r="A8" s="4" t="s">
        <v>15</v>
      </c>
      <c r="B8" s="4">
        <v>95</v>
      </c>
      <c r="C8" s="4" t="s">
        <v>16</v>
      </c>
    </row>
    <row r="10" spans="1:3" x14ac:dyDescent="0.25">
      <c r="A10" s="1" t="s">
        <v>17</v>
      </c>
      <c r="B10" s="1">
        <f>B5</f>
        <v>70</v>
      </c>
    </row>
    <row r="11" spans="1:3" x14ac:dyDescent="0.25">
      <c r="A11" s="1" t="s">
        <v>18</v>
      </c>
      <c r="B11" s="1">
        <f>B4+B6+B7</f>
        <v>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997"/>
  <sheetViews>
    <sheetView workbookViewId="0"/>
  </sheetViews>
  <sheetFormatPr baseColWidth="10" defaultColWidth="14.42578125" defaultRowHeight="15" customHeight="1" x14ac:dyDescent="0.25"/>
  <cols>
    <col min="1" max="1" width="44.28515625" customWidth="1"/>
    <col min="2" max="26" width="8.7109375" customWidth="1"/>
  </cols>
  <sheetData>
    <row r="1" spans="1:3" x14ac:dyDescent="0.25">
      <c r="A1" s="1" t="s">
        <v>132</v>
      </c>
      <c r="B1" s="1"/>
    </row>
    <row r="2" spans="1:3" x14ac:dyDescent="0.25">
      <c r="A2" s="1" t="s">
        <v>133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119</v>
      </c>
      <c r="B4" s="1">
        <v>6</v>
      </c>
      <c r="C4" s="1" t="s">
        <v>134</v>
      </c>
    </row>
    <row r="5" spans="1:3" x14ac:dyDescent="0.25">
      <c r="A5" s="2" t="s">
        <v>116</v>
      </c>
      <c r="B5" s="2">
        <v>79</v>
      </c>
      <c r="C5" s="2" t="s">
        <v>135</v>
      </c>
    </row>
    <row r="6" spans="1:3" x14ac:dyDescent="0.25">
      <c r="A6" s="1" t="s">
        <v>117</v>
      </c>
      <c r="B6" s="1">
        <v>6</v>
      </c>
      <c r="C6" s="1" t="s">
        <v>134</v>
      </c>
    </row>
    <row r="7" spans="1:3" x14ac:dyDescent="0.25">
      <c r="A7" s="1" t="s">
        <v>120</v>
      </c>
      <c r="B7" s="1">
        <v>4</v>
      </c>
      <c r="C7" s="1" t="s">
        <v>136</v>
      </c>
    </row>
    <row r="8" spans="1:3" x14ac:dyDescent="0.25">
      <c r="A8" s="4" t="s">
        <v>15</v>
      </c>
      <c r="B8" s="4">
        <f>SUM(B4:B7)</f>
        <v>95</v>
      </c>
      <c r="C8" s="4" t="s">
        <v>16</v>
      </c>
    </row>
    <row r="11" spans="1:3" x14ac:dyDescent="0.25">
      <c r="A11" s="1" t="s">
        <v>17</v>
      </c>
      <c r="B11" s="1">
        <f>B5</f>
        <v>79</v>
      </c>
    </row>
    <row r="12" spans="1:3" x14ac:dyDescent="0.25">
      <c r="A12" s="1" t="s">
        <v>18</v>
      </c>
      <c r="B12" s="1">
        <f>B4+B6+B7</f>
        <v>16</v>
      </c>
    </row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5" right="0.75" top="1" bottom="1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38.42578125" customWidth="1"/>
    <col min="2" max="26" width="8.7109375" customWidth="1"/>
  </cols>
  <sheetData>
    <row r="1" spans="1:3" x14ac:dyDescent="0.25">
      <c r="A1" s="1" t="s">
        <v>137</v>
      </c>
      <c r="B1" s="1"/>
    </row>
    <row r="2" spans="1:3" x14ac:dyDescent="0.25">
      <c r="A2" s="1" t="s">
        <v>138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139</v>
      </c>
      <c r="B4" s="2">
        <v>28</v>
      </c>
      <c r="C4" s="2" t="s">
        <v>140</v>
      </c>
    </row>
    <row r="5" spans="1:3" x14ac:dyDescent="0.25">
      <c r="A5" s="1" t="s">
        <v>141</v>
      </c>
      <c r="B5" s="1">
        <v>27</v>
      </c>
      <c r="C5" s="1" t="s">
        <v>142</v>
      </c>
    </row>
    <row r="6" spans="1:3" x14ac:dyDescent="0.25">
      <c r="A6" s="1" t="s">
        <v>143</v>
      </c>
      <c r="B6" s="1">
        <v>12</v>
      </c>
      <c r="C6" s="1" t="s">
        <v>21</v>
      </c>
    </row>
    <row r="7" spans="1:3" x14ac:dyDescent="0.25">
      <c r="A7" s="1" t="s">
        <v>144</v>
      </c>
      <c r="B7" s="1">
        <v>8</v>
      </c>
      <c r="C7" s="1" t="s">
        <v>39</v>
      </c>
    </row>
    <row r="8" spans="1:3" x14ac:dyDescent="0.25">
      <c r="A8" s="1" t="s">
        <v>145</v>
      </c>
      <c r="B8" s="1">
        <v>20</v>
      </c>
      <c r="C8" s="1" t="s">
        <v>28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B5</f>
        <v>27</v>
      </c>
    </row>
    <row r="13" spans="1:3" x14ac:dyDescent="0.25">
      <c r="A13" s="1" t="s">
        <v>18</v>
      </c>
      <c r="B13" s="1">
        <f>B4+B6+B7+B8</f>
        <v>68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39.140625" customWidth="1"/>
    <col min="2" max="26" width="8.7109375" customWidth="1"/>
  </cols>
  <sheetData>
    <row r="1" spans="1:3" x14ac:dyDescent="0.25">
      <c r="A1" s="1" t="s">
        <v>146</v>
      </c>
      <c r="B1" s="1"/>
    </row>
    <row r="2" spans="1:3" x14ac:dyDescent="0.25">
      <c r="A2" s="1" t="s">
        <v>147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141</v>
      </c>
      <c r="B4" s="2">
        <v>65</v>
      </c>
      <c r="C4" s="2" t="s">
        <v>148</v>
      </c>
    </row>
    <row r="5" spans="1:3" x14ac:dyDescent="0.25">
      <c r="A5" s="1" t="s">
        <v>144</v>
      </c>
      <c r="B5" s="1">
        <v>3</v>
      </c>
      <c r="C5" s="1" t="s">
        <v>35</v>
      </c>
    </row>
    <row r="6" spans="1:3" x14ac:dyDescent="0.25">
      <c r="A6" s="1" t="s">
        <v>143</v>
      </c>
      <c r="B6" s="1">
        <v>6</v>
      </c>
      <c r="C6" s="1" t="s">
        <v>14</v>
      </c>
    </row>
    <row r="7" spans="1:3" x14ac:dyDescent="0.25">
      <c r="A7" s="1" t="s">
        <v>139</v>
      </c>
      <c r="B7" s="1">
        <v>8</v>
      </c>
      <c r="C7" s="1" t="s">
        <v>39</v>
      </c>
    </row>
    <row r="8" spans="1:3" x14ac:dyDescent="0.25">
      <c r="A8" s="1" t="s">
        <v>149</v>
      </c>
      <c r="B8" s="1">
        <v>2</v>
      </c>
      <c r="C8" s="1" t="s">
        <v>59</v>
      </c>
    </row>
    <row r="9" spans="1:3" x14ac:dyDescent="0.25">
      <c r="A9" s="1" t="s">
        <v>145</v>
      </c>
      <c r="B9" s="1">
        <v>11</v>
      </c>
      <c r="C9" s="1" t="s">
        <v>64</v>
      </c>
    </row>
    <row r="10" spans="1:3" x14ac:dyDescent="0.25">
      <c r="A10" s="4" t="s">
        <v>15</v>
      </c>
      <c r="B10" s="4">
        <v>95</v>
      </c>
      <c r="C10" s="4" t="s">
        <v>16</v>
      </c>
    </row>
    <row r="13" spans="1:3" x14ac:dyDescent="0.25">
      <c r="A13" s="1" t="s">
        <v>17</v>
      </c>
      <c r="B13" s="1">
        <f>B4</f>
        <v>65</v>
      </c>
    </row>
    <row r="14" spans="1:3" x14ac:dyDescent="0.25">
      <c r="A14" s="1" t="s">
        <v>18</v>
      </c>
      <c r="B14" s="1">
        <f>B5+B6+B7+B8+B9</f>
        <v>30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998"/>
  <sheetViews>
    <sheetView workbookViewId="0"/>
  </sheetViews>
  <sheetFormatPr baseColWidth="10" defaultColWidth="14.42578125" defaultRowHeight="15" customHeight="1" x14ac:dyDescent="0.25"/>
  <cols>
    <col min="1" max="1" width="43.7109375" customWidth="1"/>
    <col min="2" max="26" width="8.7109375" customWidth="1"/>
  </cols>
  <sheetData>
    <row r="1" spans="1:3" x14ac:dyDescent="0.25">
      <c r="A1" s="1" t="s">
        <v>150</v>
      </c>
      <c r="B1" s="1"/>
    </row>
    <row r="2" spans="1:3" x14ac:dyDescent="0.25">
      <c r="A2" s="1" t="s">
        <v>151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141</v>
      </c>
      <c r="B4" s="2">
        <v>64</v>
      </c>
      <c r="C4" s="2" t="s">
        <v>152</v>
      </c>
    </row>
    <row r="5" spans="1:3" x14ac:dyDescent="0.25">
      <c r="A5" s="1" t="s">
        <v>144</v>
      </c>
      <c r="B5" s="1">
        <v>3</v>
      </c>
      <c r="C5" s="1" t="s">
        <v>35</v>
      </c>
    </row>
    <row r="6" spans="1:3" x14ac:dyDescent="0.25">
      <c r="A6" s="1" t="s">
        <v>145</v>
      </c>
      <c r="B6" s="1">
        <v>13</v>
      </c>
      <c r="C6" s="1" t="s">
        <v>12</v>
      </c>
    </row>
    <row r="7" spans="1:3" x14ac:dyDescent="0.25">
      <c r="A7" s="1" t="s">
        <v>143</v>
      </c>
      <c r="B7" s="1">
        <v>7</v>
      </c>
      <c r="C7" s="1" t="s">
        <v>20</v>
      </c>
    </row>
    <row r="8" spans="1:3" x14ac:dyDescent="0.25">
      <c r="A8" s="1" t="s">
        <v>139</v>
      </c>
      <c r="B8" s="1">
        <v>8</v>
      </c>
      <c r="C8" s="1" t="s">
        <v>39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64</v>
      </c>
    </row>
    <row r="13" spans="1:3" x14ac:dyDescent="0.25">
      <c r="A13" s="1" t="s">
        <v>18</v>
      </c>
      <c r="B13" s="1">
        <f>B5+B6+B7+B8</f>
        <v>31</v>
      </c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5" right="0.75" top="1" bottom="1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6.85546875" customWidth="1"/>
    <col min="2" max="26" width="8.7109375" customWidth="1"/>
  </cols>
  <sheetData>
    <row r="1" spans="1:3" x14ac:dyDescent="0.25">
      <c r="A1" s="1" t="s">
        <v>153</v>
      </c>
      <c r="B1" s="1"/>
    </row>
    <row r="2" spans="1:3" x14ac:dyDescent="0.25">
      <c r="A2" s="1" t="s">
        <v>154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141</v>
      </c>
      <c r="B4" s="2">
        <v>64</v>
      </c>
      <c r="C4" s="2" t="s">
        <v>155</v>
      </c>
    </row>
    <row r="5" spans="1:3" x14ac:dyDescent="0.25">
      <c r="A5" s="3" t="s">
        <v>144</v>
      </c>
      <c r="B5" s="3">
        <v>5</v>
      </c>
      <c r="C5" s="3" t="s">
        <v>60</v>
      </c>
    </row>
    <row r="6" spans="1:3" x14ac:dyDescent="0.25">
      <c r="A6" s="1" t="s">
        <v>139</v>
      </c>
      <c r="B6" s="1">
        <v>12</v>
      </c>
      <c r="C6" s="1" t="s">
        <v>21</v>
      </c>
    </row>
    <row r="7" spans="1:3" x14ac:dyDescent="0.25">
      <c r="A7" s="1" t="s">
        <v>143</v>
      </c>
      <c r="B7" s="1">
        <v>6</v>
      </c>
      <c r="C7" s="1" t="s">
        <v>14</v>
      </c>
    </row>
    <row r="8" spans="1:3" x14ac:dyDescent="0.25">
      <c r="A8" s="1" t="s">
        <v>145</v>
      </c>
      <c r="B8" s="1">
        <v>8</v>
      </c>
      <c r="C8" s="1" t="s">
        <v>39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64</v>
      </c>
    </row>
    <row r="13" spans="1:3" x14ac:dyDescent="0.25">
      <c r="A13" s="1" t="s">
        <v>18</v>
      </c>
      <c r="B13" s="1">
        <f>B5+B6+B7+B8</f>
        <v>31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58.28515625" customWidth="1"/>
    <col min="2" max="26" width="8.7109375" customWidth="1"/>
  </cols>
  <sheetData>
    <row r="1" spans="1:3" x14ac:dyDescent="0.25">
      <c r="A1" s="1" t="s">
        <v>156</v>
      </c>
      <c r="B1" s="1"/>
    </row>
    <row r="2" spans="1:3" x14ac:dyDescent="0.25">
      <c r="A2" s="1" t="s">
        <v>157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141</v>
      </c>
      <c r="B4" s="2">
        <v>54</v>
      </c>
      <c r="C4" s="2" t="s">
        <v>52</v>
      </c>
    </row>
    <row r="5" spans="1:3" x14ac:dyDescent="0.25">
      <c r="A5" s="1" t="s">
        <v>158</v>
      </c>
      <c r="B5" s="1">
        <v>20</v>
      </c>
      <c r="C5" s="1" t="s">
        <v>28</v>
      </c>
    </row>
    <row r="6" spans="1:3" x14ac:dyDescent="0.25">
      <c r="A6" s="1" t="s">
        <v>143</v>
      </c>
      <c r="B6" s="1">
        <v>7</v>
      </c>
      <c r="C6" s="1" t="s">
        <v>20</v>
      </c>
    </row>
    <row r="7" spans="1:3" x14ac:dyDescent="0.25">
      <c r="A7" s="1" t="s">
        <v>139</v>
      </c>
      <c r="B7" s="1">
        <v>12</v>
      </c>
      <c r="C7" s="1" t="s">
        <v>21</v>
      </c>
    </row>
    <row r="8" spans="1:3" x14ac:dyDescent="0.25">
      <c r="A8" s="1" t="s">
        <v>144</v>
      </c>
      <c r="B8" s="1">
        <v>2</v>
      </c>
      <c r="C8" s="1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11" spans="1:3" x14ac:dyDescent="0.25">
      <c r="A11" s="1" t="s">
        <v>17</v>
      </c>
      <c r="B11" s="1">
        <f>B4</f>
        <v>54</v>
      </c>
    </row>
    <row r="12" spans="1:3" x14ac:dyDescent="0.25">
      <c r="A12" s="1" t="s">
        <v>18</v>
      </c>
      <c r="B12" s="1">
        <f>B5+B6+B7+B8</f>
        <v>41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998"/>
  <sheetViews>
    <sheetView workbookViewId="0"/>
  </sheetViews>
  <sheetFormatPr baseColWidth="10" defaultColWidth="14.42578125" defaultRowHeight="15" customHeight="1" x14ac:dyDescent="0.25"/>
  <cols>
    <col min="1" max="1" width="44.7109375" customWidth="1"/>
    <col min="2" max="26" width="8.7109375" customWidth="1"/>
  </cols>
  <sheetData>
    <row r="1" spans="1:3" x14ac:dyDescent="0.25">
      <c r="A1" s="1" t="s">
        <v>159</v>
      </c>
      <c r="B1" s="1"/>
    </row>
    <row r="2" spans="1:3" x14ac:dyDescent="0.25">
      <c r="A2" s="1" t="s">
        <v>160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141</v>
      </c>
      <c r="B4" s="2">
        <v>67</v>
      </c>
      <c r="C4" s="2" t="s">
        <v>161</v>
      </c>
    </row>
    <row r="5" spans="1:3" x14ac:dyDescent="0.25">
      <c r="A5" s="1" t="s">
        <v>144</v>
      </c>
      <c r="B5" s="1">
        <v>3</v>
      </c>
      <c r="C5" s="1" t="s">
        <v>35</v>
      </c>
    </row>
    <row r="6" spans="1:3" x14ac:dyDescent="0.25">
      <c r="A6" s="1" t="s">
        <v>143</v>
      </c>
      <c r="B6" s="1">
        <v>6</v>
      </c>
      <c r="C6" s="1" t="s">
        <v>14</v>
      </c>
    </row>
    <row r="7" spans="1:3" x14ac:dyDescent="0.25">
      <c r="A7" s="1" t="s">
        <v>145</v>
      </c>
      <c r="B7" s="1">
        <v>14</v>
      </c>
      <c r="C7" s="1" t="s">
        <v>23</v>
      </c>
    </row>
    <row r="8" spans="1:3" x14ac:dyDescent="0.25">
      <c r="A8" s="1" t="s">
        <v>139</v>
      </c>
      <c r="B8" s="1">
        <v>5</v>
      </c>
      <c r="C8" s="1" t="s">
        <v>60</v>
      </c>
    </row>
    <row r="9" spans="1:3" x14ac:dyDescent="0.25">
      <c r="A9" s="4" t="s">
        <v>15</v>
      </c>
      <c r="B9" s="4">
        <f>B5+B6+B7+B8+B4</f>
        <v>95</v>
      </c>
      <c r="C9" s="4" t="s">
        <v>16</v>
      </c>
    </row>
    <row r="11" spans="1:3" x14ac:dyDescent="0.25">
      <c r="A11" s="1" t="s">
        <v>17</v>
      </c>
      <c r="B11" s="1">
        <f>B4</f>
        <v>67</v>
      </c>
    </row>
    <row r="12" spans="1:3" x14ac:dyDescent="0.25">
      <c r="A12" s="1" t="s">
        <v>18</v>
      </c>
      <c r="B12" s="1">
        <f>B5+B6+B7+B8</f>
        <v>28</v>
      </c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9.7109375" customWidth="1"/>
    <col min="2" max="2" width="8.7109375" customWidth="1"/>
    <col min="3" max="3" width="44" customWidth="1"/>
    <col min="4" max="26" width="8.7109375" customWidth="1"/>
  </cols>
  <sheetData>
    <row r="1" spans="1:3" x14ac:dyDescent="0.25">
      <c r="A1" s="1" t="s">
        <v>29</v>
      </c>
      <c r="B1" s="1"/>
    </row>
    <row r="2" spans="1:3" x14ac:dyDescent="0.25">
      <c r="A2" s="42" t="s">
        <v>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44</v>
      </c>
      <c r="C4" s="2" t="s">
        <v>30</v>
      </c>
    </row>
    <row r="5" spans="1:3" x14ac:dyDescent="0.25">
      <c r="A5" s="1" t="s">
        <v>5</v>
      </c>
      <c r="B5" s="1">
        <v>22</v>
      </c>
      <c r="C5" s="1" t="s">
        <v>31</v>
      </c>
    </row>
    <row r="6" spans="1:3" x14ac:dyDescent="0.25">
      <c r="A6" s="3" t="s">
        <v>13</v>
      </c>
      <c r="B6" s="3">
        <v>7</v>
      </c>
      <c r="C6" s="3" t="s">
        <v>20</v>
      </c>
    </row>
    <row r="7" spans="1:3" x14ac:dyDescent="0.25">
      <c r="A7" s="1" t="s">
        <v>7</v>
      </c>
      <c r="B7" s="1">
        <v>15</v>
      </c>
      <c r="C7" s="1" t="s">
        <v>32</v>
      </c>
    </row>
    <row r="8" spans="1:3" x14ac:dyDescent="0.25">
      <c r="A8" s="3" t="s">
        <v>11</v>
      </c>
      <c r="B8" s="3">
        <v>7</v>
      </c>
      <c r="C8" s="3" t="s">
        <v>20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44</v>
      </c>
    </row>
    <row r="13" spans="1:3" x14ac:dyDescent="0.25">
      <c r="A13" s="1" t="s">
        <v>18</v>
      </c>
      <c r="B13" s="1">
        <f>B5+B6+B7+B8</f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7.140625" customWidth="1"/>
    <col min="2" max="26" width="8.7109375" customWidth="1"/>
  </cols>
  <sheetData>
    <row r="1" spans="1:3" x14ac:dyDescent="0.25">
      <c r="A1" s="1" t="s">
        <v>162</v>
      </c>
      <c r="B1" s="1"/>
    </row>
    <row r="2" spans="1:3" x14ac:dyDescent="0.25">
      <c r="A2" s="1" t="s">
        <v>163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32</v>
      </c>
      <c r="C4" s="2" t="s">
        <v>165</v>
      </c>
    </row>
    <row r="5" spans="1:3" x14ac:dyDescent="0.25">
      <c r="A5" s="1" t="s">
        <v>166</v>
      </c>
      <c r="B5" s="1">
        <v>16</v>
      </c>
      <c r="C5" s="1" t="s">
        <v>53</v>
      </c>
    </row>
    <row r="6" spans="1:3" x14ac:dyDescent="0.25">
      <c r="A6" s="1" t="s">
        <v>167</v>
      </c>
      <c r="B6" s="1">
        <v>20</v>
      </c>
      <c r="C6" s="1" t="s">
        <v>28</v>
      </c>
    </row>
    <row r="7" spans="1:3" x14ac:dyDescent="0.25">
      <c r="A7" s="3" t="s">
        <v>168</v>
      </c>
      <c r="B7" s="3">
        <v>9</v>
      </c>
      <c r="C7" s="3" t="s">
        <v>66</v>
      </c>
    </row>
    <row r="8" spans="1:3" x14ac:dyDescent="0.25">
      <c r="A8" s="1" t="s">
        <v>169</v>
      </c>
      <c r="B8" s="1">
        <v>18</v>
      </c>
      <c r="C8" s="1" t="s">
        <v>45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56.42578125" customWidth="1"/>
    <col min="2" max="26" width="8.7109375" customWidth="1"/>
  </cols>
  <sheetData>
    <row r="1" spans="1:3" x14ac:dyDescent="0.25">
      <c r="A1" s="1" t="s">
        <v>170</v>
      </c>
      <c r="B1" s="1"/>
    </row>
    <row r="2" spans="1:3" x14ac:dyDescent="0.25">
      <c r="A2" s="1" t="s">
        <v>171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30</v>
      </c>
      <c r="C4" s="2" t="s">
        <v>172</v>
      </c>
    </row>
    <row r="5" spans="1:3" x14ac:dyDescent="0.25">
      <c r="A5" s="1" t="s">
        <v>166</v>
      </c>
      <c r="B5" s="1">
        <v>20</v>
      </c>
      <c r="C5" s="1" t="s">
        <v>28</v>
      </c>
    </row>
    <row r="6" spans="1:3" x14ac:dyDescent="0.25">
      <c r="A6" s="1" t="s">
        <v>167</v>
      </c>
      <c r="B6" s="1">
        <v>16</v>
      </c>
      <c r="C6" s="1" t="s">
        <v>53</v>
      </c>
    </row>
    <row r="7" spans="1:3" x14ac:dyDescent="0.25">
      <c r="A7" s="1" t="s">
        <v>168</v>
      </c>
      <c r="B7" s="1">
        <v>4</v>
      </c>
      <c r="C7" s="1" t="s">
        <v>69</v>
      </c>
    </row>
    <row r="8" spans="1:3" x14ac:dyDescent="0.25">
      <c r="A8" s="1" t="s">
        <v>173</v>
      </c>
      <c r="B8" s="1">
        <v>25</v>
      </c>
      <c r="C8" s="1" t="s">
        <v>6</v>
      </c>
    </row>
    <row r="9" spans="1:3" x14ac:dyDescent="0.25">
      <c r="A9" s="4" t="s">
        <v>15</v>
      </c>
      <c r="B9" s="4">
        <v>95</v>
      </c>
      <c r="C9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9.5703125" customWidth="1"/>
    <col min="2" max="26" width="8.7109375" customWidth="1"/>
  </cols>
  <sheetData>
    <row r="1" spans="1:3" x14ac:dyDescent="0.25">
      <c r="A1" s="1" t="s">
        <v>174</v>
      </c>
      <c r="B1" s="1"/>
    </row>
    <row r="2" spans="1:3" x14ac:dyDescent="0.25">
      <c r="A2" s="1" t="s">
        <v>175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28</v>
      </c>
      <c r="C4" s="2" t="s">
        <v>140</v>
      </c>
    </row>
    <row r="5" spans="1:3" x14ac:dyDescent="0.25">
      <c r="A5" s="1" t="s">
        <v>167</v>
      </c>
      <c r="B5" s="1">
        <v>22</v>
      </c>
      <c r="C5" s="1" t="s">
        <v>31</v>
      </c>
    </row>
    <row r="6" spans="1:3" x14ac:dyDescent="0.25">
      <c r="A6" s="1" t="s">
        <v>169</v>
      </c>
      <c r="B6" s="1">
        <v>23</v>
      </c>
      <c r="C6" s="1" t="s">
        <v>103</v>
      </c>
    </row>
    <row r="7" spans="1:3" x14ac:dyDescent="0.25">
      <c r="A7" s="1" t="s">
        <v>166</v>
      </c>
      <c r="B7" s="1">
        <v>20</v>
      </c>
      <c r="C7" s="1" t="s">
        <v>28</v>
      </c>
    </row>
    <row r="8" spans="1:3" x14ac:dyDescent="0.25">
      <c r="A8" s="3" t="s">
        <v>168</v>
      </c>
      <c r="B8" s="3">
        <v>2</v>
      </c>
      <c r="C8" s="3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3.85546875" customWidth="1"/>
    <col min="2" max="26" width="8.7109375" customWidth="1"/>
  </cols>
  <sheetData>
    <row r="1" spans="1:3" x14ac:dyDescent="0.25">
      <c r="A1" s="1" t="s">
        <v>176</v>
      </c>
      <c r="B1" s="1"/>
    </row>
    <row r="2" spans="1:3" x14ac:dyDescent="0.25">
      <c r="A2" s="1" t="s">
        <v>177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27</v>
      </c>
      <c r="C4" s="2" t="s">
        <v>142</v>
      </c>
    </row>
    <row r="5" spans="1:3" x14ac:dyDescent="0.25">
      <c r="A5" s="1" t="s">
        <v>173</v>
      </c>
      <c r="B5" s="1">
        <v>22</v>
      </c>
      <c r="C5" s="1" t="s">
        <v>31</v>
      </c>
    </row>
    <row r="6" spans="1:3" x14ac:dyDescent="0.25">
      <c r="A6" s="1" t="s">
        <v>166</v>
      </c>
      <c r="B6" s="1">
        <v>23</v>
      </c>
      <c r="C6" s="1" t="s">
        <v>103</v>
      </c>
    </row>
    <row r="7" spans="1:3" x14ac:dyDescent="0.25">
      <c r="A7" s="1" t="s">
        <v>167</v>
      </c>
      <c r="B7" s="1">
        <v>21</v>
      </c>
      <c r="C7" s="1" t="s">
        <v>95</v>
      </c>
    </row>
    <row r="8" spans="1:3" x14ac:dyDescent="0.25">
      <c r="A8" s="3" t="s">
        <v>168</v>
      </c>
      <c r="B8" s="3">
        <v>2</v>
      </c>
      <c r="C8" s="3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9.85546875" customWidth="1"/>
    <col min="2" max="26" width="8.7109375" customWidth="1"/>
  </cols>
  <sheetData>
    <row r="1" spans="1:3" x14ac:dyDescent="0.25">
      <c r="A1" s="1" t="s">
        <v>178</v>
      </c>
      <c r="B1" s="1"/>
    </row>
    <row r="2" spans="1:3" x14ac:dyDescent="0.25">
      <c r="A2" s="1" t="s">
        <v>179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27</v>
      </c>
      <c r="C4" s="2" t="s">
        <v>142</v>
      </c>
    </row>
    <row r="5" spans="1:3" x14ac:dyDescent="0.25">
      <c r="A5" s="1" t="s">
        <v>166</v>
      </c>
      <c r="B5" s="1">
        <v>25</v>
      </c>
      <c r="C5" s="1" t="s">
        <v>6</v>
      </c>
    </row>
    <row r="6" spans="1:3" x14ac:dyDescent="0.25">
      <c r="A6" s="1" t="s">
        <v>167</v>
      </c>
      <c r="B6" s="1">
        <v>16</v>
      </c>
      <c r="C6" s="1" t="s">
        <v>53</v>
      </c>
    </row>
    <row r="7" spans="1:3" x14ac:dyDescent="0.25">
      <c r="A7" s="1" t="s">
        <v>173</v>
      </c>
      <c r="B7" s="1">
        <v>25</v>
      </c>
      <c r="C7" s="1" t="s">
        <v>6</v>
      </c>
    </row>
    <row r="8" spans="1:3" x14ac:dyDescent="0.25">
      <c r="A8" s="3" t="s">
        <v>168</v>
      </c>
      <c r="B8" s="3">
        <v>2</v>
      </c>
      <c r="C8" s="3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3.42578125" customWidth="1"/>
    <col min="2" max="26" width="8.7109375" customWidth="1"/>
  </cols>
  <sheetData>
    <row r="1" spans="1:3" x14ac:dyDescent="0.25">
      <c r="A1" s="1" t="s">
        <v>180</v>
      </c>
      <c r="B1" s="1"/>
    </row>
    <row r="2" spans="1:3" x14ac:dyDescent="0.25">
      <c r="A2" s="1" t="s">
        <v>181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30</v>
      </c>
      <c r="C4" s="2" t="s">
        <v>172</v>
      </c>
    </row>
    <row r="5" spans="1:3" x14ac:dyDescent="0.25">
      <c r="A5" s="1" t="s">
        <v>166</v>
      </c>
      <c r="B5" s="1">
        <v>25</v>
      </c>
      <c r="C5" s="1" t="s">
        <v>6</v>
      </c>
    </row>
    <row r="6" spans="1:3" x14ac:dyDescent="0.25">
      <c r="A6" s="1" t="s">
        <v>173</v>
      </c>
      <c r="B6" s="1">
        <v>20</v>
      </c>
      <c r="C6" s="1" t="s">
        <v>28</v>
      </c>
    </row>
    <row r="7" spans="1:3" x14ac:dyDescent="0.25">
      <c r="A7" s="1" t="s">
        <v>167</v>
      </c>
      <c r="B7" s="1">
        <v>17</v>
      </c>
      <c r="C7" s="1" t="s">
        <v>8</v>
      </c>
    </row>
    <row r="8" spans="1:3" x14ac:dyDescent="0.25">
      <c r="A8" s="3" t="s">
        <v>168</v>
      </c>
      <c r="B8" s="3">
        <v>3</v>
      </c>
      <c r="C8" s="3" t="s">
        <v>35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1.5703125" customWidth="1"/>
    <col min="2" max="26" width="8.7109375" customWidth="1"/>
  </cols>
  <sheetData>
    <row r="1" spans="1:3" x14ac:dyDescent="0.25">
      <c r="A1" s="1" t="s">
        <v>182</v>
      </c>
      <c r="B1" s="1"/>
    </row>
    <row r="2" spans="1:3" x14ac:dyDescent="0.25">
      <c r="A2" s="1" t="s">
        <v>183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184</v>
      </c>
      <c r="B4" s="1">
        <v>17</v>
      </c>
      <c r="C4" s="1" t="s">
        <v>8</v>
      </c>
    </row>
    <row r="5" spans="1:3" x14ac:dyDescent="0.25">
      <c r="A5" s="2" t="s">
        <v>185</v>
      </c>
      <c r="B5" s="2">
        <v>72</v>
      </c>
      <c r="C5" s="2" t="s">
        <v>106</v>
      </c>
    </row>
    <row r="6" spans="1:3" x14ac:dyDescent="0.25">
      <c r="A6" s="3" t="s">
        <v>186</v>
      </c>
      <c r="B6" s="3">
        <v>6</v>
      </c>
      <c r="C6" s="3" t="s">
        <v>14</v>
      </c>
    </row>
    <row r="7" spans="1:3" x14ac:dyDescent="0.25">
      <c r="A7" s="4" t="s">
        <v>15</v>
      </c>
      <c r="B7" s="4">
        <v>95</v>
      </c>
      <c r="C7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187</v>
      </c>
      <c r="B1" s="1"/>
    </row>
    <row r="2" spans="1:3" x14ac:dyDescent="0.25">
      <c r="A2" s="1" t="s">
        <v>188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69</v>
      </c>
      <c r="C4" s="2" t="s">
        <v>113</v>
      </c>
    </row>
    <row r="5" spans="1:3" x14ac:dyDescent="0.25">
      <c r="A5" s="3" t="s">
        <v>186</v>
      </c>
      <c r="B5" s="3">
        <v>4</v>
      </c>
      <c r="C5" s="3" t="s">
        <v>69</v>
      </c>
    </row>
    <row r="6" spans="1:3" x14ac:dyDescent="0.25">
      <c r="A6" s="1" t="s">
        <v>184</v>
      </c>
      <c r="B6" s="1">
        <v>22</v>
      </c>
      <c r="C6" s="1" t="s">
        <v>31</v>
      </c>
    </row>
    <row r="7" spans="1:3" x14ac:dyDescent="0.25">
      <c r="A7" s="4" t="s">
        <v>15</v>
      </c>
      <c r="B7" s="4">
        <v>95</v>
      </c>
      <c r="C7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38.85546875" customWidth="1"/>
    <col min="2" max="26" width="8.7109375" customWidth="1"/>
  </cols>
  <sheetData>
    <row r="1" spans="1:3" x14ac:dyDescent="0.25">
      <c r="A1" s="1" t="s">
        <v>189</v>
      </c>
      <c r="B1" s="1"/>
    </row>
    <row r="2" spans="1:3" x14ac:dyDescent="0.25">
      <c r="A2" s="1" t="s">
        <v>190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184</v>
      </c>
      <c r="B4" s="1">
        <v>39</v>
      </c>
      <c r="C4" s="1" t="s">
        <v>191</v>
      </c>
    </row>
    <row r="5" spans="1:3" x14ac:dyDescent="0.25">
      <c r="A5" s="2" t="s">
        <v>185</v>
      </c>
      <c r="B5" s="2">
        <v>49</v>
      </c>
      <c r="C5" s="2" t="s">
        <v>192</v>
      </c>
    </row>
    <row r="6" spans="1:3" x14ac:dyDescent="0.25">
      <c r="A6" s="1" t="s">
        <v>186</v>
      </c>
      <c r="B6" s="1">
        <v>7</v>
      </c>
      <c r="C6" s="1" t="s">
        <v>20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46" customWidth="1"/>
    <col min="2" max="26" width="8.7109375" customWidth="1"/>
  </cols>
  <sheetData>
    <row r="1" spans="1:3" x14ac:dyDescent="0.25">
      <c r="A1" s="1" t="s">
        <v>193</v>
      </c>
      <c r="B1" s="1"/>
    </row>
    <row r="2" spans="1:3" x14ac:dyDescent="0.25">
      <c r="A2" s="1" t="s">
        <v>194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73</v>
      </c>
      <c r="C4" s="2" t="s">
        <v>195</v>
      </c>
    </row>
    <row r="5" spans="1:3" x14ac:dyDescent="0.25">
      <c r="A5" s="1" t="s">
        <v>186</v>
      </c>
      <c r="B5" s="1">
        <v>2</v>
      </c>
      <c r="C5" s="1" t="s">
        <v>59</v>
      </c>
    </row>
    <row r="6" spans="1:3" x14ac:dyDescent="0.25">
      <c r="A6" s="1" t="s">
        <v>184</v>
      </c>
      <c r="B6" s="1">
        <v>20</v>
      </c>
      <c r="C6" s="1" t="s">
        <v>28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2.140625" customWidth="1"/>
    <col min="2" max="2" width="8.7109375" customWidth="1"/>
    <col min="3" max="3" width="35.140625" customWidth="1"/>
    <col min="4" max="26" width="8.7109375" customWidth="1"/>
  </cols>
  <sheetData>
    <row r="1" spans="1:3" x14ac:dyDescent="0.25">
      <c r="A1" s="1" t="s">
        <v>33</v>
      </c>
      <c r="B1" s="1"/>
    </row>
    <row r="2" spans="1:3" x14ac:dyDescent="0.25">
      <c r="A2" s="42" t="s">
        <v>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9</v>
      </c>
      <c r="B4" s="2">
        <v>50</v>
      </c>
      <c r="C4" s="2" t="s">
        <v>34</v>
      </c>
    </row>
    <row r="5" spans="1:3" x14ac:dyDescent="0.25">
      <c r="A5" s="3" t="s">
        <v>13</v>
      </c>
      <c r="B5" s="3">
        <v>3</v>
      </c>
      <c r="C5" s="3" t="s">
        <v>35</v>
      </c>
    </row>
    <row r="6" spans="1:3" x14ac:dyDescent="0.25">
      <c r="A6" s="1" t="s">
        <v>7</v>
      </c>
      <c r="B6" s="1">
        <v>13</v>
      </c>
      <c r="C6" s="1" t="s">
        <v>12</v>
      </c>
    </row>
    <row r="7" spans="1:3" x14ac:dyDescent="0.25">
      <c r="A7" s="1" t="s">
        <v>5</v>
      </c>
      <c r="B7" s="1">
        <v>19</v>
      </c>
      <c r="C7" s="1" t="s">
        <v>26</v>
      </c>
    </row>
    <row r="8" spans="1:3" x14ac:dyDescent="0.25">
      <c r="A8" s="1" t="s">
        <v>11</v>
      </c>
      <c r="B8" s="1">
        <v>10</v>
      </c>
      <c r="C8" s="1" t="s">
        <v>27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B4</f>
        <v>50</v>
      </c>
    </row>
    <row r="13" spans="1:3" x14ac:dyDescent="0.25">
      <c r="A13" s="1" t="s">
        <v>18</v>
      </c>
      <c r="B13" s="1">
        <f>B5+B6+B7+B8</f>
        <v>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44.85546875" customWidth="1"/>
    <col min="2" max="26" width="8.7109375" customWidth="1"/>
  </cols>
  <sheetData>
    <row r="1" spans="1:3" x14ac:dyDescent="0.25">
      <c r="A1" s="1" t="s">
        <v>196</v>
      </c>
      <c r="B1" s="1"/>
    </row>
    <row r="2" spans="1:3" x14ac:dyDescent="0.25">
      <c r="A2" s="1" t="s">
        <v>197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74</v>
      </c>
      <c r="C4" s="2" t="s">
        <v>198</v>
      </c>
    </row>
    <row r="5" spans="1:3" x14ac:dyDescent="0.25">
      <c r="A5" s="1" t="s">
        <v>184</v>
      </c>
      <c r="B5" s="1">
        <v>18</v>
      </c>
      <c r="C5" s="1" t="s">
        <v>199</v>
      </c>
    </row>
    <row r="6" spans="1:3" x14ac:dyDescent="0.25">
      <c r="A6" s="1" t="s">
        <v>186</v>
      </c>
      <c r="B6" s="1">
        <v>3</v>
      </c>
      <c r="C6" s="1" t="s">
        <v>35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98"/>
  <sheetViews>
    <sheetView workbookViewId="0"/>
  </sheetViews>
  <sheetFormatPr baseColWidth="10" defaultColWidth="14.42578125" defaultRowHeight="15" customHeight="1" x14ac:dyDescent="0.25"/>
  <cols>
    <col min="1" max="1" width="153.7109375" customWidth="1"/>
    <col min="2" max="26" width="8.7109375" customWidth="1"/>
  </cols>
  <sheetData>
    <row r="1" spans="1:3" x14ac:dyDescent="0.25">
      <c r="A1" s="1" t="s">
        <v>200</v>
      </c>
      <c r="B1" s="1"/>
    </row>
    <row r="2" spans="1:3" x14ac:dyDescent="0.25">
      <c r="A2" s="1" t="s">
        <v>201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54</v>
      </c>
      <c r="C4" s="2" t="s">
        <v>52</v>
      </c>
    </row>
    <row r="5" spans="1:3" x14ac:dyDescent="0.25">
      <c r="A5" s="1" t="s">
        <v>184</v>
      </c>
      <c r="B5" s="1">
        <v>22</v>
      </c>
      <c r="C5" s="1" t="s">
        <v>31</v>
      </c>
    </row>
    <row r="6" spans="1:3" x14ac:dyDescent="0.25">
      <c r="A6" s="1" t="s">
        <v>186</v>
      </c>
      <c r="B6" s="1">
        <v>19</v>
      </c>
      <c r="C6" s="1" t="s">
        <v>26</v>
      </c>
    </row>
    <row r="7" spans="1:3" x14ac:dyDescent="0.25">
      <c r="A7" s="4" t="s">
        <v>15</v>
      </c>
      <c r="B7" s="4">
        <v>95</v>
      </c>
      <c r="C7" s="4" t="s">
        <v>16</v>
      </c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5" right="0.75" top="1" bottom="1" header="0" footer="0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0.28515625" customWidth="1"/>
    <col min="2" max="26" width="8.7109375" customWidth="1"/>
  </cols>
  <sheetData>
    <row r="1" spans="1:3" x14ac:dyDescent="0.25">
      <c r="A1" s="1" t="s">
        <v>202</v>
      </c>
      <c r="B1" s="1"/>
    </row>
    <row r="2" spans="1:3" x14ac:dyDescent="0.25">
      <c r="A2" s="1" t="s">
        <v>203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78</v>
      </c>
      <c r="C4" s="2" t="s">
        <v>204</v>
      </c>
    </row>
    <row r="5" spans="1:3" x14ac:dyDescent="0.25">
      <c r="A5" s="1" t="s">
        <v>184</v>
      </c>
      <c r="B5" s="1">
        <v>14</v>
      </c>
      <c r="C5" s="1" t="s">
        <v>23</v>
      </c>
    </row>
    <row r="6" spans="1:3" x14ac:dyDescent="0.25">
      <c r="A6" s="3" t="s">
        <v>186</v>
      </c>
      <c r="B6" s="3">
        <v>3</v>
      </c>
      <c r="C6" s="3" t="s">
        <v>35</v>
      </c>
    </row>
    <row r="7" spans="1:3" x14ac:dyDescent="0.25">
      <c r="A7" s="4" t="s">
        <v>15</v>
      </c>
      <c r="B7" s="4">
        <v>95</v>
      </c>
      <c r="C7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205</v>
      </c>
      <c r="B1" s="1"/>
    </row>
    <row r="2" spans="1:3" x14ac:dyDescent="0.25">
      <c r="A2" s="1" t="s">
        <v>206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66</v>
      </c>
      <c r="C4" s="2" t="s">
        <v>207</v>
      </c>
    </row>
    <row r="5" spans="1:3" x14ac:dyDescent="0.25">
      <c r="A5" s="3" t="s">
        <v>186</v>
      </c>
      <c r="B5" s="3">
        <v>3</v>
      </c>
      <c r="C5" s="3" t="s">
        <v>35</v>
      </c>
    </row>
    <row r="6" spans="1:3" x14ac:dyDescent="0.25">
      <c r="A6" s="1" t="s">
        <v>184</v>
      </c>
      <c r="B6" s="1">
        <v>26</v>
      </c>
      <c r="C6" s="1" t="s">
        <v>208</v>
      </c>
    </row>
    <row r="7" spans="1:3" x14ac:dyDescent="0.25">
      <c r="A7" s="4" t="s">
        <v>15</v>
      </c>
      <c r="B7" s="4">
        <v>95</v>
      </c>
      <c r="C7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60.85546875" customWidth="1"/>
    <col min="2" max="26" width="8.7109375" customWidth="1"/>
  </cols>
  <sheetData>
    <row r="1" spans="1:3" x14ac:dyDescent="0.25">
      <c r="A1" s="1" t="s">
        <v>209</v>
      </c>
      <c r="B1" s="1"/>
    </row>
    <row r="2" spans="1:3" x14ac:dyDescent="0.25">
      <c r="A2" s="1" t="s">
        <v>210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184</v>
      </c>
      <c r="B4" s="1">
        <v>42</v>
      </c>
      <c r="C4" s="1" t="s">
        <v>211</v>
      </c>
    </row>
    <row r="5" spans="1:3" x14ac:dyDescent="0.25">
      <c r="A5" s="2" t="s">
        <v>185</v>
      </c>
      <c r="B5" s="2">
        <v>46</v>
      </c>
      <c r="C5" s="2" t="s">
        <v>212</v>
      </c>
    </row>
    <row r="6" spans="1:3" x14ac:dyDescent="0.25">
      <c r="A6" s="1" t="s">
        <v>186</v>
      </c>
      <c r="B6" s="1">
        <v>7</v>
      </c>
      <c r="C6" s="1" t="s">
        <v>20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54.42578125" customWidth="1"/>
    <col min="2" max="26" width="8.7109375" customWidth="1"/>
  </cols>
  <sheetData>
    <row r="1" spans="1:3" x14ac:dyDescent="0.25">
      <c r="A1" s="1" t="s">
        <v>213</v>
      </c>
      <c r="B1" s="1"/>
    </row>
    <row r="2" spans="1:3" x14ac:dyDescent="0.25">
      <c r="A2" s="1" t="s">
        <v>214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71</v>
      </c>
      <c r="C4" s="2" t="s">
        <v>215</v>
      </c>
    </row>
    <row r="5" spans="1:3" x14ac:dyDescent="0.25">
      <c r="A5" s="1" t="s">
        <v>184</v>
      </c>
      <c r="B5" s="1">
        <v>19</v>
      </c>
      <c r="C5" s="1" t="s">
        <v>26</v>
      </c>
    </row>
    <row r="6" spans="1:3" x14ac:dyDescent="0.25">
      <c r="A6" s="1" t="s">
        <v>186</v>
      </c>
      <c r="B6" s="1">
        <v>5</v>
      </c>
      <c r="C6" s="1" t="s">
        <v>60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60.5703125" customWidth="1"/>
    <col min="2" max="26" width="8.7109375" customWidth="1"/>
  </cols>
  <sheetData>
    <row r="1" spans="1:3" x14ac:dyDescent="0.25">
      <c r="A1" s="1" t="s">
        <v>216</v>
      </c>
      <c r="B1" s="1"/>
    </row>
    <row r="2" spans="1:3" x14ac:dyDescent="0.25">
      <c r="A2" s="1" t="s">
        <v>217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69</v>
      </c>
      <c r="C4" s="2" t="s">
        <v>113</v>
      </c>
    </row>
    <row r="5" spans="1:3" x14ac:dyDescent="0.25">
      <c r="A5" s="1" t="s">
        <v>184</v>
      </c>
      <c r="B5" s="1">
        <v>21</v>
      </c>
      <c r="C5" s="1" t="s">
        <v>218</v>
      </c>
    </row>
    <row r="6" spans="1:3" x14ac:dyDescent="0.25">
      <c r="A6" s="1" t="s">
        <v>186</v>
      </c>
      <c r="B6" s="1">
        <v>5</v>
      </c>
      <c r="C6" s="1" t="s">
        <v>60</v>
      </c>
    </row>
    <row r="7" spans="1:3" x14ac:dyDescent="0.25">
      <c r="A7" s="4" t="s">
        <v>15</v>
      </c>
      <c r="B7" s="4">
        <v>95</v>
      </c>
      <c r="C7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219</v>
      </c>
      <c r="B1" s="1"/>
    </row>
    <row r="2" spans="1:3" x14ac:dyDescent="0.25">
      <c r="A2" s="1" t="s">
        <v>220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185</v>
      </c>
      <c r="B4" s="2">
        <v>58</v>
      </c>
      <c r="C4" s="2" t="s">
        <v>56</v>
      </c>
    </row>
    <row r="5" spans="1:3" x14ac:dyDescent="0.25">
      <c r="A5" s="1" t="s">
        <v>184</v>
      </c>
      <c r="B5" s="1">
        <v>23</v>
      </c>
      <c r="C5" s="1" t="s">
        <v>103</v>
      </c>
    </row>
    <row r="6" spans="1:3" x14ac:dyDescent="0.25">
      <c r="A6" s="3" t="s">
        <v>186</v>
      </c>
      <c r="B6" s="3">
        <v>14</v>
      </c>
      <c r="C6" s="3" t="s">
        <v>23</v>
      </c>
    </row>
    <row r="7" spans="1:3" x14ac:dyDescent="0.25">
      <c r="A7" s="4" t="s">
        <v>15</v>
      </c>
      <c r="B7" s="4">
        <v>95</v>
      </c>
      <c r="C7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27.140625" customWidth="1"/>
    <col min="2" max="26" width="8.7109375" customWidth="1"/>
  </cols>
  <sheetData>
    <row r="1" spans="1:3" x14ac:dyDescent="0.25">
      <c r="A1" s="1" t="s">
        <v>221</v>
      </c>
      <c r="B1" s="1"/>
    </row>
    <row r="2" spans="1:3" x14ac:dyDescent="0.25">
      <c r="A2" s="1" t="s">
        <v>222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169</v>
      </c>
      <c r="B4" s="1">
        <v>13</v>
      </c>
      <c r="C4" s="1" t="s">
        <v>12</v>
      </c>
    </row>
    <row r="5" spans="1:3" x14ac:dyDescent="0.25">
      <c r="A5" s="2" t="s">
        <v>164</v>
      </c>
      <c r="B5" s="2">
        <v>28</v>
      </c>
      <c r="C5" s="2" t="s">
        <v>140</v>
      </c>
    </row>
    <row r="6" spans="1:3" x14ac:dyDescent="0.25">
      <c r="A6" s="1" t="s">
        <v>166</v>
      </c>
      <c r="B6" s="1">
        <v>23</v>
      </c>
      <c r="C6" s="1" t="s">
        <v>103</v>
      </c>
    </row>
    <row r="7" spans="1:3" x14ac:dyDescent="0.25">
      <c r="A7" s="2" t="s">
        <v>167</v>
      </c>
      <c r="B7" s="2">
        <v>28</v>
      </c>
      <c r="C7" s="2" t="s">
        <v>140</v>
      </c>
    </row>
    <row r="8" spans="1:3" x14ac:dyDescent="0.25">
      <c r="A8" s="3" t="s">
        <v>168</v>
      </c>
      <c r="B8" s="3">
        <v>3</v>
      </c>
      <c r="C8" s="3" t="s">
        <v>35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39.5703125" customWidth="1"/>
    <col min="2" max="26" width="8.7109375" customWidth="1"/>
  </cols>
  <sheetData>
    <row r="1" spans="1:3" x14ac:dyDescent="0.25">
      <c r="A1" s="1" t="s">
        <v>223</v>
      </c>
      <c r="B1" s="1"/>
    </row>
    <row r="2" spans="1:3" x14ac:dyDescent="0.25">
      <c r="A2" s="1" t="s">
        <v>224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 t="s">
        <v>164</v>
      </c>
      <c r="B4" s="2">
        <v>24</v>
      </c>
      <c r="C4" s="2" t="s">
        <v>90</v>
      </c>
    </row>
    <row r="5" spans="1:3" x14ac:dyDescent="0.25">
      <c r="A5" s="2" t="s">
        <v>166</v>
      </c>
      <c r="B5" s="2">
        <v>24</v>
      </c>
      <c r="C5" s="2" t="s">
        <v>90</v>
      </c>
    </row>
    <row r="6" spans="1:3" x14ac:dyDescent="0.25">
      <c r="A6" s="1" t="s">
        <v>173</v>
      </c>
      <c r="B6" s="1">
        <v>21</v>
      </c>
      <c r="C6" s="1" t="s">
        <v>95</v>
      </c>
    </row>
    <row r="7" spans="1:3" x14ac:dyDescent="0.25">
      <c r="A7" s="2" t="s">
        <v>167</v>
      </c>
      <c r="B7" s="2">
        <v>25</v>
      </c>
      <c r="C7" s="2" t="s">
        <v>225</v>
      </c>
    </row>
    <row r="8" spans="1:3" x14ac:dyDescent="0.25">
      <c r="A8" s="3" t="s">
        <v>168</v>
      </c>
      <c r="B8" s="3">
        <v>1</v>
      </c>
      <c r="C8" s="3" t="s">
        <v>65</v>
      </c>
    </row>
    <row r="9" spans="1:3" x14ac:dyDescent="0.25">
      <c r="A9" s="4" t="s">
        <v>15</v>
      </c>
      <c r="B9" s="4">
        <v>95</v>
      </c>
      <c r="C9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5.5703125" customWidth="1"/>
    <col min="2" max="2" width="8.7109375" customWidth="1"/>
    <col min="3" max="3" width="35.42578125" customWidth="1"/>
    <col min="4" max="26" width="8.7109375" customWidth="1"/>
  </cols>
  <sheetData>
    <row r="1" spans="1:3" x14ac:dyDescent="0.25">
      <c r="A1" s="1" t="s">
        <v>36</v>
      </c>
      <c r="B1" s="1"/>
    </row>
    <row r="2" spans="1:3" x14ac:dyDescent="0.25">
      <c r="A2" s="1" t="s">
        <v>37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</v>
      </c>
      <c r="B4" s="1">
        <v>12</v>
      </c>
      <c r="C4" s="1" t="s">
        <v>21</v>
      </c>
    </row>
    <row r="5" spans="1:3" x14ac:dyDescent="0.25">
      <c r="A5" s="1" t="s">
        <v>5</v>
      </c>
      <c r="B5" s="1">
        <v>15</v>
      </c>
      <c r="C5" s="1" t="s">
        <v>32</v>
      </c>
    </row>
    <row r="6" spans="1:3" x14ac:dyDescent="0.25">
      <c r="A6" s="2" t="s">
        <v>9</v>
      </c>
      <c r="B6" s="2">
        <v>47</v>
      </c>
      <c r="C6" s="2" t="s">
        <v>38</v>
      </c>
    </row>
    <row r="7" spans="1:3" x14ac:dyDescent="0.25">
      <c r="A7" s="3" t="s">
        <v>11</v>
      </c>
      <c r="B7" s="3">
        <v>8</v>
      </c>
      <c r="C7" s="3" t="s">
        <v>39</v>
      </c>
    </row>
    <row r="8" spans="1:3" x14ac:dyDescent="0.25">
      <c r="A8" s="1" t="s">
        <v>13</v>
      </c>
      <c r="B8" s="1">
        <v>13</v>
      </c>
      <c r="C8" s="1" t="s">
        <v>12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B6</f>
        <v>47</v>
      </c>
    </row>
    <row r="13" spans="1:3" x14ac:dyDescent="0.25">
      <c r="A13" s="1" t="s">
        <v>18</v>
      </c>
      <c r="B13" s="1">
        <f>B4+B5+B7+B8</f>
        <v>48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226</v>
      </c>
      <c r="B1" s="1"/>
    </row>
    <row r="2" spans="1:3" x14ac:dyDescent="0.25">
      <c r="A2" s="1" t="s">
        <v>227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164</v>
      </c>
      <c r="B4" s="1">
        <v>25</v>
      </c>
      <c r="C4" s="1" t="s">
        <v>6</v>
      </c>
    </row>
    <row r="5" spans="1:3" x14ac:dyDescent="0.25">
      <c r="A5" s="2" t="s">
        <v>166</v>
      </c>
      <c r="B5" s="2">
        <v>27</v>
      </c>
      <c r="C5" s="2" t="s">
        <v>142</v>
      </c>
    </row>
    <row r="6" spans="1:3" x14ac:dyDescent="0.25">
      <c r="A6" s="1" t="s">
        <v>169</v>
      </c>
      <c r="B6" s="1">
        <v>20</v>
      </c>
      <c r="C6" s="1" t="s">
        <v>28</v>
      </c>
    </row>
    <row r="7" spans="1:3" x14ac:dyDescent="0.25">
      <c r="A7" s="1" t="s">
        <v>167</v>
      </c>
      <c r="B7" s="1">
        <v>21</v>
      </c>
      <c r="C7" s="1" t="s">
        <v>95</v>
      </c>
    </row>
    <row r="8" spans="1:3" x14ac:dyDescent="0.25">
      <c r="A8" s="3" t="s">
        <v>168</v>
      </c>
      <c r="B8" s="3">
        <v>2</v>
      </c>
      <c r="C8" s="3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999"/>
  <sheetViews>
    <sheetView workbookViewId="0"/>
  </sheetViews>
  <sheetFormatPr baseColWidth="10" defaultColWidth="14.42578125" defaultRowHeight="15" customHeight="1" x14ac:dyDescent="0.25"/>
  <cols>
    <col min="1" max="1" width="58.42578125" customWidth="1"/>
    <col min="2" max="26" width="8.7109375" customWidth="1"/>
  </cols>
  <sheetData>
    <row r="1" spans="1:3" x14ac:dyDescent="0.25">
      <c r="A1" s="1" t="s">
        <v>228</v>
      </c>
      <c r="B1" s="1"/>
    </row>
    <row r="2" spans="1:3" x14ac:dyDescent="0.25">
      <c r="A2" s="1" t="s">
        <v>229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164</v>
      </c>
      <c r="B4" s="1">
        <v>25</v>
      </c>
      <c r="C4" s="1" t="s">
        <v>225</v>
      </c>
    </row>
    <row r="5" spans="1:3" x14ac:dyDescent="0.25">
      <c r="A5" s="2" t="s">
        <v>166</v>
      </c>
      <c r="B5" s="2">
        <v>31</v>
      </c>
      <c r="C5" s="2" t="s">
        <v>75</v>
      </c>
    </row>
    <row r="6" spans="1:3" x14ac:dyDescent="0.25">
      <c r="A6" s="1" t="s">
        <v>167</v>
      </c>
      <c r="B6" s="1">
        <v>19</v>
      </c>
      <c r="C6" s="1" t="s">
        <v>26</v>
      </c>
    </row>
    <row r="7" spans="1:3" x14ac:dyDescent="0.25">
      <c r="A7" s="1" t="s">
        <v>173</v>
      </c>
      <c r="B7" s="1">
        <v>18</v>
      </c>
      <c r="C7" s="1" t="s">
        <v>45</v>
      </c>
    </row>
    <row r="8" spans="1:3" x14ac:dyDescent="0.25">
      <c r="A8" s="1" t="s">
        <v>168</v>
      </c>
      <c r="B8" s="1">
        <v>2</v>
      </c>
      <c r="C8" s="1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3" x14ac:dyDescent="0.25">
      <c r="A1" s="1" t="s">
        <v>230</v>
      </c>
      <c r="B1" s="1"/>
    </row>
    <row r="2" spans="1:3" x14ac:dyDescent="0.25">
      <c r="A2" s="1" t="s">
        <v>231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164</v>
      </c>
      <c r="B4" s="1">
        <v>21</v>
      </c>
      <c r="C4" s="1" t="s">
        <v>95</v>
      </c>
    </row>
    <row r="5" spans="1:3" x14ac:dyDescent="0.25">
      <c r="A5" s="2" t="s">
        <v>166</v>
      </c>
      <c r="B5" s="2">
        <v>29</v>
      </c>
      <c r="C5" s="2" t="s">
        <v>42</v>
      </c>
    </row>
    <row r="6" spans="1:3" x14ac:dyDescent="0.25">
      <c r="A6" s="1" t="s">
        <v>167</v>
      </c>
      <c r="B6" s="1">
        <v>23</v>
      </c>
      <c r="C6" s="1" t="s">
        <v>103</v>
      </c>
    </row>
    <row r="7" spans="1:3" x14ac:dyDescent="0.25">
      <c r="A7" s="1" t="s">
        <v>173</v>
      </c>
      <c r="B7" s="1">
        <v>18</v>
      </c>
      <c r="C7" s="1" t="s">
        <v>45</v>
      </c>
    </row>
    <row r="8" spans="1:3" x14ac:dyDescent="0.25">
      <c r="A8" s="3" t="s">
        <v>168</v>
      </c>
      <c r="B8" s="3">
        <v>4</v>
      </c>
      <c r="C8" s="3" t="s">
        <v>69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6.140625" customWidth="1"/>
    <col min="2" max="26" width="8.7109375" customWidth="1"/>
  </cols>
  <sheetData>
    <row r="1" spans="1:3" x14ac:dyDescent="0.25">
      <c r="A1" s="1" t="s">
        <v>232</v>
      </c>
      <c r="B1" s="1"/>
    </row>
    <row r="2" spans="1:3" x14ac:dyDescent="0.25">
      <c r="A2" s="1" t="s">
        <v>233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164</v>
      </c>
      <c r="B4" s="1">
        <v>26</v>
      </c>
      <c r="C4" s="1" t="s">
        <v>208</v>
      </c>
    </row>
    <row r="5" spans="1:3" x14ac:dyDescent="0.25">
      <c r="A5" s="2" t="s">
        <v>166</v>
      </c>
      <c r="B5" s="2">
        <v>27</v>
      </c>
      <c r="C5" s="2" t="s">
        <v>142</v>
      </c>
    </row>
    <row r="6" spans="1:3" x14ac:dyDescent="0.25">
      <c r="A6" s="1" t="s">
        <v>173</v>
      </c>
      <c r="B6" s="1">
        <v>20</v>
      </c>
      <c r="C6" s="1" t="s">
        <v>28</v>
      </c>
    </row>
    <row r="7" spans="1:3" x14ac:dyDescent="0.25">
      <c r="A7" s="1" t="s">
        <v>167</v>
      </c>
      <c r="B7" s="1">
        <v>20</v>
      </c>
      <c r="C7" s="1" t="s">
        <v>28</v>
      </c>
    </row>
    <row r="8" spans="1:3" x14ac:dyDescent="0.25">
      <c r="A8" s="3" t="s">
        <v>168</v>
      </c>
      <c r="B8" s="3">
        <v>2</v>
      </c>
      <c r="C8" s="3" t="s">
        <v>59</v>
      </c>
    </row>
    <row r="9" spans="1:3" x14ac:dyDescent="0.25">
      <c r="A9" s="4" t="s">
        <v>15</v>
      </c>
      <c r="B9" s="4">
        <v>95</v>
      </c>
      <c r="C9" s="4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4:Q104"/>
  <sheetViews>
    <sheetView workbookViewId="0"/>
  </sheetViews>
  <sheetFormatPr baseColWidth="10" defaultColWidth="14.42578125" defaultRowHeight="15" customHeight="1" x14ac:dyDescent="0.25"/>
  <cols>
    <col min="2" max="2" width="22.42578125" customWidth="1"/>
    <col min="3" max="3" width="33.85546875" customWidth="1"/>
    <col min="4" max="4" width="16.85546875" customWidth="1"/>
    <col min="6" max="6" width="12.7109375" customWidth="1"/>
    <col min="7" max="7" width="11" customWidth="1"/>
    <col min="8" max="8" width="26.140625" customWidth="1"/>
    <col min="11" max="11" width="24.5703125" customWidth="1"/>
  </cols>
  <sheetData>
    <row r="4" spans="1:17" x14ac:dyDescent="0.25">
      <c r="A4" s="5" t="s">
        <v>234</v>
      </c>
      <c r="B4" s="6" t="s">
        <v>235</v>
      </c>
      <c r="C4" s="7" t="s">
        <v>236</v>
      </c>
      <c r="D4" s="7" t="s">
        <v>237</v>
      </c>
      <c r="E4" s="5" t="s">
        <v>238</v>
      </c>
      <c r="F4" s="8" t="s">
        <v>239</v>
      </c>
      <c r="G4" s="8" t="s">
        <v>240</v>
      </c>
      <c r="H4" s="8" t="s">
        <v>241</v>
      </c>
      <c r="I4" s="5" t="s">
        <v>242</v>
      </c>
      <c r="J4" s="9" t="s">
        <v>243</v>
      </c>
      <c r="K4" s="5" t="s">
        <v>244</v>
      </c>
      <c r="L4" s="9" t="s">
        <v>245</v>
      </c>
      <c r="M4" s="5" t="s">
        <v>246</v>
      </c>
      <c r="N4" s="5" t="s">
        <v>247</v>
      </c>
      <c r="O4" s="8" t="s">
        <v>248</v>
      </c>
      <c r="P4" s="9" t="s">
        <v>249</v>
      </c>
      <c r="Q4" s="10" t="s">
        <v>250</v>
      </c>
    </row>
    <row r="5" spans="1:17" x14ac:dyDescent="0.25">
      <c r="A5" s="11"/>
      <c r="B5" s="12" t="s">
        <v>251</v>
      </c>
      <c r="C5" s="13"/>
      <c r="D5" s="13"/>
      <c r="E5" s="11"/>
      <c r="F5" s="13"/>
      <c r="G5" s="13"/>
      <c r="H5" s="13"/>
      <c r="I5" s="11"/>
      <c r="J5" s="14"/>
      <c r="K5" s="11"/>
      <c r="L5" s="14"/>
      <c r="M5" s="11"/>
      <c r="N5" s="14"/>
      <c r="O5" s="13"/>
      <c r="P5" s="14"/>
      <c r="Q5" s="15"/>
    </row>
    <row r="6" spans="1:17" x14ac:dyDescent="0.25">
      <c r="A6" s="16"/>
      <c r="B6" s="15"/>
      <c r="C6" s="1" t="s">
        <v>252</v>
      </c>
      <c r="D6" s="1" t="s">
        <v>253</v>
      </c>
      <c r="E6" s="16">
        <f>34+36+50</f>
        <v>120</v>
      </c>
      <c r="F6" s="1">
        <f>37+44</f>
        <v>81</v>
      </c>
      <c r="G6" s="17">
        <f t="shared" ref="G6:H6" si="0">E6/M6</f>
        <v>0.42105263157894735</v>
      </c>
      <c r="H6" s="17">
        <f t="shared" si="0"/>
        <v>0.4263157894736842</v>
      </c>
      <c r="I6" s="16">
        <f>34+36+50</f>
        <v>120</v>
      </c>
      <c r="J6" s="18">
        <f>37+44</f>
        <v>81</v>
      </c>
      <c r="K6" s="16">
        <v>3</v>
      </c>
      <c r="L6" s="18">
        <v>2</v>
      </c>
      <c r="M6" s="16">
        <f t="shared" ref="M6:N6" si="1">95*K6</f>
        <v>285</v>
      </c>
      <c r="N6" s="18">
        <f t="shared" si="1"/>
        <v>190</v>
      </c>
      <c r="O6" s="17">
        <f t="shared" ref="O6:P6" si="2">I6/M6</f>
        <v>0.42105263157894735</v>
      </c>
      <c r="P6" s="19">
        <f t="shared" si="2"/>
        <v>0.4263157894736842</v>
      </c>
      <c r="Q6" s="15" t="s">
        <v>254</v>
      </c>
    </row>
    <row r="7" spans="1:17" x14ac:dyDescent="0.25">
      <c r="A7" s="20"/>
      <c r="B7" s="21"/>
      <c r="C7" s="22" t="s">
        <v>255</v>
      </c>
      <c r="D7" s="22"/>
      <c r="E7" s="16">
        <f>61+59+45</f>
        <v>165</v>
      </c>
      <c r="F7" s="22">
        <f>58+51</f>
        <v>109</v>
      </c>
      <c r="G7" s="17">
        <f t="shared" ref="G7:H7" si="3">E7/M7</f>
        <v>0.57894736842105265</v>
      </c>
      <c r="H7" s="17">
        <f t="shared" si="3"/>
        <v>0.5736842105263158</v>
      </c>
      <c r="I7" s="20">
        <f>25+19+19</f>
        <v>63</v>
      </c>
      <c r="J7" s="23">
        <f>25+22</f>
        <v>47</v>
      </c>
      <c r="K7" s="20">
        <v>3</v>
      </c>
      <c r="L7" s="23">
        <v>2</v>
      </c>
      <c r="M7" s="20">
        <f t="shared" ref="M7:N7" si="4">95*K7</f>
        <v>285</v>
      </c>
      <c r="N7" s="23">
        <f t="shared" si="4"/>
        <v>190</v>
      </c>
      <c r="O7" s="24">
        <f t="shared" ref="O7:P7" si="5">I7/M7</f>
        <v>0.22105263157894736</v>
      </c>
      <c r="P7" s="25">
        <f t="shared" si="5"/>
        <v>0.24736842105263157</v>
      </c>
      <c r="Q7" s="15" t="s">
        <v>256</v>
      </c>
    </row>
    <row r="8" spans="1:17" x14ac:dyDescent="0.25">
      <c r="A8" s="11"/>
      <c r="B8" s="12"/>
      <c r="C8" s="13" t="s">
        <v>7</v>
      </c>
      <c r="D8" s="26"/>
      <c r="E8" s="11"/>
      <c r="F8" s="26"/>
      <c r="G8" s="27"/>
      <c r="H8" s="27"/>
      <c r="I8" s="11"/>
      <c r="J8" s="14"/>
      <c r="K8" s="11"/>
      <c r="L8" s="14"/>
      <c r="M8" s="11"/>
      <c r="N8" s="14"/>
      <c r="O8" s="27"/>
      <c r="P8" s="28"/>
      <c r="Q8" s="12"/>
    </row>
    <row r="9" spans="1:17" x14ac:dyDescent="0.25">
      <c r="A9" s="16"/>
      <c r="B9" s="15"/>
      <c r="C9" s="29" t="s">
        <v>11</v>
      </c>
      <c r="E9" s="16"/>
      <c r="G9" s="17"/>
      <c r="H9" s="17"/>
      <c r="I9" s="16"/>
      <c r="J9" s="18"/>
      <c r="K9" s="16"/>
      <c r="L9" s="18"/>
      <c r="M9" s="16"/>
      <c r="N9" s="18"/>
      <c r="O9" s="17"/>
      <c r="P9" s="19"/>
      <c r="Q9" s="15"/>
    </row>
    <row r="10" spans="1:17" x14ac:dyDescent="0.25">
      <c r="A10" s="20"/>
      <c r="B10" s="21"/>
      <c r="C10" s="30" t="s">
        <v>13</v>
      </c>
      <c r="D10" s="31"/>
      <c r="E10" s="20"/>
      <c r="F10" s="31"/>
      <c r="G10" s="24"/>
      <c r="H10" s="24"/>
      <c r="I10" s="20"/>
      <c r="J10" s="23"/>
      <c r="K10" s="20"/>
      <c r="L10" s="23"/>
      <c r="M10" s="20"/>
      <c r="N10" s="23"/>
      <c r="O10" s="24"/>
      <c r="P10" s="25"/>
      <c r="Q10" s="21"/>
    </row>
    <row r="11" spans="1:17" x14ac:dyDescent="0.25">
      <c r="A11" s="16"/>
      <c r="B11" s="15"/>
      <c r="E11" s="16"/>
      <c r="G11" s="17"/>
      <c r="H11" s="17"/>
      <c r="I11" s="16"/>
      <c r="J11" s="18"/>
      <c r="K11" s="16"/>
      <c r="L11" s="18"/>
      <c r="M11" s="16"/>
      <c r="N11" s="18"/>
      <c r="O11" s="17"/>
      <c r="P11" s="19"/>
      <c r="Q11" s="15"/>
    </row>
    <row r="12" spans="1:17" x14ac:dyDescent="0.25">
      <c r="A12" s="16"/>
      <c r="B12" s="15"/>
      <c r="E12" s="16"/>
      <c r="G12" s="17"/>
      <c r="H12" s="17"/>
      <c r="I12" s="16"/>
      <c r="J12" s="18"/>
      <c r="K12" s="16"/>
      <c r="L12" s="18"/>
      <c r="M12" s="16"/>
      <c r="N12" s="18"/>
      <c r="O12" s="17"/>
      <c r="P12" s="19"/>
      <c r="Q12" s="15"/>
    </row>
    <row r="13" spans="1:17" x14ac:dyDescent="0.25">
      <c r="A13" s="11"/>
      <c r="B13" s="12" t="s">
        <v>257</v>
      </c>
      <c r="C13" s="13"/>
      <c r="D13" s="13"/>
      <c r="E13" s="11"/>
      <c r="F13" s="13"/>
      <c r="G13" s="27"/>
      <c r="H13" s="27"/>
      <c r="I13" s="11"/>
      <c r="J13" s="14"/>
      <c r="K13" s="11"/>
      <c r="L13" s="14"/>
      <c r="M13" s="11"/>
      <c r="N13" s="14"/>
      <c r="O13" s="27"/>
      <c r="P13" s="28"/>
      <c r="Q13" s="12"/>
    </row>
    <row r="14" spans="1:17" x14ac:dyDescent="0.25">
      <c r="A14" s="16"/>
      <c r="B14" s="15"/>
      <c r="C14" s="1" t="s">
        <v>252</v>
      </c>
      <c r="D14" s="1" t="s">
        <v>258</v>
      </c>
      <c r="E14" s="16">
        <f>47+38+54</f>
        <v>139</v>
      </c>
      <c r="F14" s="1">
        <f>34+43</f>
        <v>77</v>
      </c>
      <c r="G14" s="17">
        <f t="shared" ref="G14:H14" si="6">E14/M14</f>
        <v>0.48771929824561405</v>
      </c>
      <c r="H14" s="17">
        <f t="shared" si="6"/>
        <v>0.40526315789473683</v>
      </c>
      <c r="I14" s="16">
        <f>47+38+54</f>
        <v>139</v>
      </c>
      <c r="J14" s="18">
        <f>34+43</f>
        <v>77</v>
      </c>
      <c r="K14" s="16">
        <v>3</v>
      </c>
      <c r="L14" s="18">
        <v>2</v>
      </c>
      <c r="M14" s="16">
        <f t="shared" ref="M14:N14" si="7">95*K14</f>
        <v>285</v>
      </c>
      <c r="N14" s="18">
        <f t="shared" si="7"/>
        <v>190</v>
      </c>
      <c r="O14" s="17">
        <f t="shared" ref="O14:P14" si="8">I14/M14</f>
        <v>0.48771929824561405</v>
      </c>
      <c r="P14" s="19">
        <f t="shared" si="8"/>
        <v>0.40526315789473683</v>
      </c>
      <c r="Q14" s="15" t="s">
        <v>259</v>
      </c>
    </row>
    <row r="15" spans="1:17" x14ac:dyDescent="0.25">
      <c r="A15" s="20"/>
      <c r="B15" s="21"/>
      <c r="C15" s="22" t="s">
        <v>260</v>
      </c>
      <c r="D15" s="22"/>
      <c r="E15" s="20">
        <f>48+57+41</f>
        <v>146</v>
      </c>
      <c r="F15" s="22">
        <f>61+52</f>
        <v>113</v>
      </c>
      <c r="G15" s="24">
        <f t="shared" ref="G15:H15" si="9">E15/M15</f>
        <v>0.512280701754386</v>
      </c>
      <c r="H15" s="24">
        <f t="shared" si="9"/>
        <v>0.59473684210526312</v>
      </c>
      <c r="I15" s="20">
        <f>13+17+16</f>
        <v>46</v>
      </c>
      <c r="J15" s="23">
        <f>29+19</f>
        <v>48</v>
      </c>
      <c r="K15" s="20">
        <v>3</v>
      </c>
      <c r="L15" s="23">
        <v>2</v>
      </c>
      <c r="M15" s="20">
        <f t="shared" ref="M15:N15" si="10">95*K15</f>
        <v>285</v>
      </c>
      <c r="N15" s="23">
        <f t="shared" si="10"/>
        <v>190</v>
      </c>
      <c r="O15" s="24">
        <f t="shared" ref="O15:P15" si="11">I15/M15</f>
        <v>0.16140350877192983</v>
      </c>
      <c r="P15" s="25">
        <f t="shared" si="11"/>
        <v>0.25263157894736843</v>
      </c>
      <c r="Q15" s="21" t="s">
        <v>261</v>
      </c>
    </row>
    <row r="16" spans="1:17" x14ac:dyDescent="0.25">
      <c r="A16" s="11"/>
      <c r="B16" s="12"/>
      <c r="C16" s="13" t="s">
        <v>7</v>
      </c>
      <c r="D16" s="26"/>
      <c r="E16" s="11"/>
      <c r="F16" s="26"/>
      <c r="G16" s="27"/>
      <c r="H16" s="27"/>
      <c r="I16" s="11"/>
      <c r="J16" s="14"/>
      <c r="K16" s="11"/>
      <c r="L16" s="14"/>
      <c r="M16" s="11"/>
      <c r="N16" s="14"/>
      <c r="O16" s="27"/>
      <c r="P16" s="28"/>
      <c r="Q16" s="12"/>
    </row>
    <row r="17" spans="1:17" x14ac:dyDescent="0.25">
      <c r="A17" s="16"/>
      <c r="B17" s="16"/>
      <c r="C17" s="16" t="s">
        <v>5</v>
      </c>
      <c r="E17" s="16"/>
      <c r="G17" s="17"/>
      <c r="H17" s="17"/>
      <c r="I17" s="16"/>
      <c r="J17" s="18"/>
      <c r="K17" s="16"/>
      <c r="L17" s="18"/>
      <c r="M17" s="16"/>
      <c r="N17" s="18"/>
      <c r="O17" s="17"/>
      <c r="P17" s="19"/>
      <c r="Q17" s="15"/>
    </row>
    <row r="18" spans="1:17" x14ac:dyDescent="0.25">
      <c r="A18" s="20"/>
      <c r="B18" s="21"/>
      <c r="C18" s="32" t="s">
        <v>11</v>
      </c>
      <c r="D18" s="33"/>
      <c r="E18" s="22"/>
      <c r="F18" s="31"/>
      <c r="G18" s="24"/>
      <c r="H18" s="24"/>
      <c r="I18" s="20"/>
      <c r="J18" s="23"/>
      <c r="K18" s="20"/>
      <c r="L18" s="23"/>
      <c r="M18" s="20"/>
      <c r="N18" s="23"/>
      <c r="O18" s="24"/>
      <c r="P18" s="25"/>
      <c r="Q18" s="21"/>
    </row>
    <row r="19" spans="1:17" x14ac:dyDescent="0.25">
      <c r="A19" s="16"/>
      <c r="B19" s="15"/>
      <c r="E19" s="16"/>
      <c r="G19" s="17"/>
      <c r="H19" s="17"/>
      <c r="I19" s="16"/>
      <c r="J19" s="18"/>
      <c r="K19" s="16"/>
      <c r="L19" s="18"/>
      <c r="M19" s="16"/>
      <c r="N19" s="18"/>
      <c r="O19" s="17"/>
      <c r="P19" s="19"/>
      <c r="Q19" s="15"/>
    </row>
    <row r="20" spans="1:17" x14ac:dyDescent="0.25">
      <c r="A20" s="16"/>
      <c r="B20" s="15"/>
      <c r="E20" s="16"/>
      <c r="G20" s="17"/>
      <c r="H20" s="17"/>
      <c r="I20" s="16"/>
      <c r="J20" s="18"/>
      <c r="K20" s="16"/>
      <c r="L20" s="18"/>
      <c r="M20" s="16"/>
      <c r="N20" s="18"/>
      <c r="O20" s="17"/>
      <c r="P20" s="19"/>
      <c r="Q20" s="15"/>
    </row>
    <row r="21" spans="1:17" x14ac:dyDescent="0.25">
      <c r="A21" s="11"/>
      <c r="B21" s="12" t="s">
        <v>262</v>
      </c>
      <c r="C21" s="26"/>
      <c r="D21" s="26"/>
      <c r="E21" s="11"/>
      <c r="F21" s="26"/>
      <c r="G21" s="27"/>
      <c r="H21" s="27"/>
      <c r="I21" s="11"/>
      <c r="J21" s="14"/>
      <c r="K21" s="11"/>
      <c r="L21" s="14"/>
      <c r="M21" s="11"/>
      <c r="N21" s="14"/>
      <c r="O21" s="27"/>
      <c r="P21" s="28"/>
      <c r="Q21" s="12"/>
    </row>
    <row r="22" spans="1:17" x14ac:dyDescent="0.25">
      <c r="A22" s="16"/>
      <c r="B22" s="15"/>
      <c r="C22" s="1" t="s">
        <v>252</v>
      </c>
      <c r="D22" s="1" t="s">
        <v>263</v>
      </c>
      <c r="E22" s="16">
        <f>58+43+44</f>
        <v>145</v>
      </c>
      <c r="F22" s="1">
        <f>51+52</f>
        <v>103</v>
      </c>
      <c r="G22" s="17">
        <f t="shared" ref="G22:H22" si="12">E22/M22</f>
        <v>0.50877192982456143</v>
      </c>
      <c r="H22" s="17">
        <f t="shared" si="12"/>
        <v>0.54210526315789476</v>
      </c>
      <c r="I22" s="16">
        <f>58+43+44</f>
        <v>145</v>
      </c>
      <c r="J22" s="18">
        <f>51+52</f>
        <v>103</v>
      </c>
      <c r="K22" s="16">
        <v>3</v>
      </c>
      <c r="L22" s="18">
        <v>2</v>
      </c>
      <c r="M22" s="16">
        <f t="shared" ref="M22:N22" si="13">95*K22</f>
        <v>285</v>
      </c>
      <c r="N22" s="18">
        <f t="shared" si="13"/>
        <v>190</v>
      </c>
      <c r="O22" s="17">
        <f t="shared" ref="O22:P22" si="14">I22/M22</f>
        <v>0.50877192982456143</v>
      </c>
      <c r="P22" s="19">
        <f t="shared" si="14"/>
        <v>0.54210526315789476</v>
      </c>
      <c r="Q22" s="15" t="s">
        <v>264</v>
      </c>
    </row>
    <row r="23" spans="1:17" x14ac:dyDescent="0.25">
      <c r="A23" s="20"/>
      <c r="B23" s="21"/>
      <c r="C23" s="22" t="s">
        <v>57</v>
      </c>
      <c r="D23" s="22"/>
      <c r="E23" s="20">
        <f>37+52+51</f>
        <v>140</v>
      </c>
      <c r="F23" s="22">
        <f>44+43</f>
        <v>87</v>
      </c>
      <c r="G23" s="24">
        <f t="shared" ref="G23:H23" si="15">E23/M23</f>
        <v>0.49122807017543857</v>
      </c>
      <c r="H23" s="24">
        <f t="shared" si="15"/>
        <v>0.45789473684210524</v>
      </c>
      <c r="I23" s="20">
        <f>18+17+31</f>
        <v>66</v>
      </c>
      <c r="J23" s="23">
        <f>18+18</f>
        <v>36</v>
      </c>
      <c r="K23" s="20">
        <v>3</v>
      </c>
      <c r="L23" s="23">
        <v>2</v>
      </c>
      <c r="M23" s="20">
        <f t="shared" ref="M23:N23" si="16">95*K23</f>
        <v>285</v>
      </c>
      <c r="N23" s="23">
        <f t="shared" si="16"/>
        <v>190</v>
      </c>
      <c r="O23" s="24">
        <f t="shared" ref="O23:P23" si="17">I23/M23</f>
        <v>0.23157894736842105</v>
      </c>
      <c r="P23" s="25">
        <f t="shared" si="17"/>
        <v>0.18947368421052632</v>
      </c>
      <c r="Q23" s="21" t="s">
        <v>265</v>
      </c>
    </row>
    <row r="30" spans="1:17" x14ac:dyDescent="0.25">
      <c r="A30" s="12" t="s">
        <v>266</v>
      </c>
      <c r="B30" s="12" t="s">
        <v>235</v>
      </c>
      <c r="C30" s="12" t="s">
        <v>267</v>
      </c>
      <c r="D30" s="34"/>
      <c r="E30" s="34"/>
      <c r="F30" s="34"/>
      <c r="G30" s="34"/>
      <c r="H30" s="34"/>
      <c r="I30" s="34" t="s">
        <v>268</v>
      </c>
      <c r="J30" s="35"/>
      <c r="K30" s="34" t="s">
        <v>269</v>
      </c>
      <c r="L30" s="35"/>
      <c r="M30" s="34" t="s">
        <v>270</v>
      </c>
      <c r="N30" s="35"/>
      <c r="O30" s="36" t="s">
        <v>271</v>
      </c>
      <c r="P30" s="35"/>
      <c r="Q30" s="10" t="s">
        <v>250</v>
      </c>
    </row>
    <row r="31" spans="1:17" x14ac:dyDescent="0.25">
      <c r="A31" s="11"/>
      <c r="B31" s="12" t="s">
        <v>272</v>
      </c>
      <c r="C31" s="11"/>
      <c r="D31" s="13"/>
      <c r="E31" s="13"/>
      <c r="F31" s="13"/>
      <c r="G31" s="13"/>
      <c r="H31" s="14"/>
      <c r="I31" s="11"/>
      <c r="J31" s="14"/>
      <c r="K31" s="13"/>
      <c r="L31" s="13"/>
      <c r="M31" s="11"/>
      <c r="N31" s="14"/>
      <c r="O31" s="11"/>
      <c r="P31" s="14"/>
      <c r="Q31" s="14"/>
    </row>
    <row r="32" spans="1:17" x14ac:dyDescent="0.25">
      <c r="A32" s="16"/>
      <c r="B32" s="15"/>
      <c r="C32" s="16" t="s">
        <v>252</v>
      </c>
      <c r="H32" s="18"/>
      <c r="I32" s="16">
        <f>59+61+63+59+52+63</f>
        <v>357</v>
      </c>
      <c r="J32" s="18"/>
      <c r="K32" s="1">
        <v>6</v>
      </c>
      <c r="M32" s="16">
        <f t="shared" ref="M32:M33" si="18">95*K32</f>
        <v>570</v>
      </c>
      <c r="N32" s="18"/>
      <c r="O32" s="37">
        <f t="shared" ref="O32:O33" si="19">I32/M32</f>
        <v>0.62631578947368416</v>
      </c>
      <c r="P32" s="18"/>
      <c r="Q32" s="18" t="s">
        <v>273</v>
      </c>
    </row>
    <row r="33" spans="1:17" x14ac:dyDescent="0.25">
      <c r="A33" s="20"/>
      <c r="B33" s="21"/>
      <c r="C33" s="20" t="s">
        <v>274</v>
      </c>
      <c r="D33" s="31"/>
      <c r="E33" s="31"/>
      <c r="F33" s="31"/>
      <c r="G33" s="31"/>
      <c r="H33" s="23"/>
      <c r="I33" s="20">
        <f>36+34+32+36+43+32</f>
        <v>213</v>
      </c>
      <c r="J33" s="23"/>
      <c r="K33" s="22">
        <v>6</v>
      </c>
      <c r="L33" s="31"/>
      <c r="M33" s="20">
        <f t="shared" si="18"/>
        <v>570</v>
      </c>
      <c r="N33" s="23"/>
      <c r="O33" s="38">
        <f t="shared" si="19"/>
        <v>0.37368421052631579</v>
      </c>
      <c r="P33" s="23"/>
      <c r="Q33" s="23" t="s">
        <v>275</v>
      </c>
    </row>
    <row r="34" spans="1:17" x14ac:dyDescent="0.25">
      <c r="A34" s="11"/>
      <c r="B34" s="12"/>
      <c r="C34" s="11" t="s">
        <v>80</v>
      </c>
      <c r="D34" s="26"/>
      <c r="E34" s="26"/>
      <c r="F34" s="26"/>
      <c r="G34" s="26"/>
      <c r="H34" s="14"/>
      <c r="I34" s="11"/>
      <c r="J34" s="14"/>
      <c r="K34" s="26"/>
      <c r="L34" s="26"/>
      <c r="M34" s="11"/>
      <c r="N34" s="14"/>
      <c r="O34" s="11"/>
      <c r="P34" s="14"/>
      <c r="Q34" s="14"/>
    </row>
    <row r="35" spans="1:17" x14ac:dyDescent="0.25">
      <c r="A35" s="16"/>
      <c r="B35" s="15"/>
      <c r="C35" s="16" t="s">
        <v>11</v>
      </c>
      <c r="H35" s="18"/>
      <c r="I35" s="16"/>
      <c r="J35" s="18"/>
      <c r="M35" s="16"/>
      <c r="N35" s="18"/>
      <c r="O35" s="16"/>
      <c r="P35" s="18"/>
      <c r="Q35" s="18"/>
    </row>
    <row r="36" spans="1:17" x14ac:dyDescent="0.25">
      <c r="A36" s="20"/>
      <c r="B36" s="21"/>
      <c r="C36" s="20" t="s">
        <v>5</v>
      </c>
      <c r="D36" s="31"/>
      <c r="E36" s="31"/>
      <c r="F36" s="31"/>
      <c r="G36" s="31"/>
      <c r="H36" s="23"/>
      <c r="I36" s="20"/>
      <c r="J36" s="23"/>
      <c r="K36" s="31"/>
      <c r="L36" s="31"/>
      <c r="M36" s="20"/>
      <c r="N36" s="23"/>
      <c r="O36" s="20"/>
      <c r="P36" s="23"/>
      <c r="Q36" s="23"/>
    </row>
    <row r="37" spans="1:17" x14ac:dyDescent="0.25">
      <c r="A37" s="16"/>
      <c r="B37" s="15"/>
      <c r="C37" s="16"/>
      <c r="H37" s="18"/>
      <c r="I37" s="16"/>
      <c r="J37" s="18"/>
      <c r="M37" s="16"/>
      <c r="N37" s="18"/>
      <c r="O37" s="16"/>
      <c r="P37" s="18"/>
      <c r="Q37" s="18"/>
    </row>
    <row r="38" spans="1:17" x14ac:dyDescent="0.25">
      <c r="A38" s="20"/>
      <c r="B38" s="21"/>
      <c r="C38" s="20"/>
      <c r="D38" s="22"/>
      <c r="E38" s="22"/>
      <c r="F38" s="22"/>
      <c r="G38" s="22"/>
      <c r="H38" s="23"/>
      <c r="I38" s="20"/>
      <c r="J38" s="23"/>
      <c r="K38" s="22"/>
      <c r="L38" s="22"/>
      <c r="M38" s="20"/>
      <c r="N38" s="23"/>
      <c r="O38" s="20"/>
      <c r="P38" s="23"/>
      <c r="Q38" s="23"/>
    </row>
    <row r="39" spans="1:17" x14ac:dyDescent="0.25">
      <c r="A39" s="11"/>
      <c r="B39" s="12" t="s">
        <v>276</v>
      </c>
      <c r="C39" s="11"/>
      <c r="D39" s="13"/>
      <c r="E39" s="13"/>
      <c r="F39" s="13"/>
      <c r="G39" s="13"/>
      <c r="H39" s="14"/>
      <c r="I39" s="11"/>
      <c r="J39" s="14"/>
      <c r="K39" s="13"/>
      <c r="L39" s="13"/>
      <c r="M39" s="11"/>
      <c r="N39" s="14"/>
      <c r="O39" s="11"/>
      <c r="P39" s="14"/>
      <c r="Q39" s="14"/>
    </row>
    <row r="40" spans="1:17" x14ac:dyDescent="0.25">
      <c r="A40" s="16"/>
      <c r="B40" s="15"/>
      <c r="C40" s="16" t="s">
        <v>252</v>
      </c>
      <c r="H40" s="18"/>
      <c r="I40" s="16">
        <f>60+62+72+59+50+69</f>
        <v>372</v>
      </c>
      <c r="J40" s="18"/>
      <c r="K40" s="1">
        <v>6</v>
      </c>
      <c r="M40" s="16">
        <f t="shared" ref="M40:M41" si="20">95*K40</f>
        <v>570</v>
      </c>
      <c r="N40" s="18"/>
      <c r="O40" s="37">
        <f t="shared" ref="O40:O41" si="21">I40/M40</f>
        <v>0.65263157894736845</v>
      </c>
      <c r="P40" s="18"/>
      <c r="Q40" s="18" t="s">
        <v>277</v>
      </c>
    </row>
    <row r="41" spans="1:17" x14ac:dyDescent="0.25">
      <c r="A41" s="20"/>
      <c r="B41" s="21"/>
      <c r="C41" s="20" t="s">
        <v>278</v>
      </c>
      <c r="D41" s="31"/>
      <c r="E41" s="31"/>
      <c r="F41" s="31"/>
      <c r="G41" s="31"/>
      <c r="H41" s="23"/>
      <c r="I41" s="20">
        <f>35+33+23+36+45+26</f>
        <v>198</v>
      </c>
      <c r="J41" s="23"/>
      <c r="K41" s="22">
        <v>6</v>
      </c>
      <c r="L41" s="31"/>
      <c r="M41" s="20">
        <f t="shared" si="20"/>
        <v>570</v>
      </c>
      <c r="N41" s="23"/>
      <c r="O41" s="38">
        <f t="shared" si="21"/>
        <v>0.3473684210526316</v>
      </c>
      <c r="P41" s="23"/>
      <c r="Q41" s="23" t="s">
        <v>279</v>
      </c>
    </row>
    <row r="42" spans="1:17" x14ac:dyDescent="0.25">
      <c r="A42" s="11"/>
      <c r="B42" s="12"/>
      <c r="C42" s="11" t="s">
        <v>97</v>
      </c>
      <c r="D42" s="26"/>
      <c r="E42" s="26"/>
      <c r="F42" s="26"/>
      <c r="G42" s="26"/>
      <c r="H42" s="14"/>
      <c r="I42" s="11"/>
      <c r="J42" s="14"/>
      <c r="K42" s="26"/>
      <c r="L42" s="26"/>
      <c r="M42" s="11"/>
      <c r="N42" s="14"/>
      <c r="O42" s="11"/>
      <c r="P42" s="14"/>
      <c r="Q42" s="14"/>
    </row>
    <row r="43" spans="1:17" x14ac:dyDescent="0.25">
      <c r="A43" s="16"/>
      <c r="B43" s="15"/>
      <c r="C43" s="16" t="s">
        <v>98</v>
      </c>
      <c r="H43" s="18"/>
      <c r="I43" s="16"/>
      <c r="J43" s="18"/>
      <c r="M43" s="16"/>
      <c r="N43" s="18"/>
      <c r="O43" s="16"/>
      <c r="P43" s="18"/>
      <c r="Q43" s="18"/>
    </row>
    <row r="44" spans="1:17" x14ac:dyDescent="0.25">
      <c r="A44" s="20"/>
      <c r="B44" s="21"/>
      <c r="C44" s="39" t="s">
        <v>99</v>
      </c>
      <c r="D44" s="31"/>
      <c r="E44" s="31"/>
      <c r="F44" s="31"/>
      <c r="G44" s="31"/>
      <c r="H44" s="23"/>
      <c r="I44" s="20"/>
      <c r="J44" s="23"/>
      <c r="K44" s="31"/>
      <c r="L44" s="31"/>
      <c r="M44" s="20"/>
      <c r="N44" s="23"/>
      <c r="O44" s="20"/>
      <c r="P44" s="23"/>
      <c r="Q44" s="23"/>
    </row>
    <row r="45" spans="1:17" x14ac:dyDescent="0.25">
      <c r="A45" s="20"/>
      <c r="B45" s="21"/>
      <c r="C45" s="20"/>
      <c r="D45" s="22"/>
      <c r="E45" s="22"/>
      <c r="F45" s="22"/>
      <c r="G45" s="22"/>
      <c r="H45" s="23"/>
      <c r="I45" s="20"/>
      <c r="J45" s="23"/>
      <c r="K45" s="22"/>
      <c r="L45" s="22"/>
      <c r="M45" s="20"/>
      <c r="N45" s="23"/>
      <c r="O45" s="20"/>
      <c r="P45" s="23"/>
      <c r="Q45" s="23"/>
    </row>
    <row r="46" spans="1:17" x14ac:dyDescent="0.25">
      <c r="A46" s="11"/>
      <c r="B46" s="12" t="s">
        <v>280</v>
      </c>
      <c r="C46" s="11"/>
      <c r="D46" s="13"/>
      <c r="E46" s="13"/>
      <c r="F46" s="13"/>
      <c r="G46" s="13"/>
      <c r="H46" s="14"/>
      <c r="I46" s="11"/>
      <c r="J46" s="14"/>
      <c r="K46" s="13"/>
      <c r="L46" s="13"/>
      <c r="M46" s="11"/>
      <c r="N46" s="14"/>
      <c r="O46" s="11"/>
      <c r="P46" s="14"/>
      <c r="Q46" s="14"/>
    </row>
    <row r="47" spans="1:17" x14ac:dyDescent="0.25">
      <c r="A47" s="16"/>
      <c r="B47" s="15"/>
      <c r="C47" s="16" t="s">
        <v>281</v>
      </c>
      <c r="H47" s="18"/>
      <c r="I47" s="16">
        <f>62+69+75+68+70+79</f>
        <v>423</v>
      </c>
      <c r="J47" s="18"/>
      <c r="K47" s="1">
        <v>6</v>
      </c>
      <c r="M47" s="16">
        <f t="shared" ref="M47:M48" si="22">95*K47</f>
        <v>570</v>
      </c>
      <c r="N47" s="18"/>
      <c r="O47" s="37">
        <f t="shared" ref="O47:O48" si="23">I47/M47</f>
        <v>0.74210526315789471</v>
      </c>
      <c r="P47" s="18"/>
      <c r="Q47" s="18" t="s">
        <v>282</v>
      </c>
    </row>
    <row r="48" spans="1:17" x14ac:dyDescent="0.25">
      <c r="A48" s="20"/>
      <c r="B48" s="21"/>
      <c r="C48" s="20" t="s">
        <v>283</v>
      </c>
      <c r="D48" s="31"/>
      <c r="E48" s="31"/>
      <c r="F48" s="31"/>
      <c r="G48" s="31"/>
      <c r="H48" s="23"/>
      <c r="I48" s="20">
        <f>33+26+20+27+25+16</f>
        <v>147</v>
      </c>
      <c r="J48" s="23"/>
      <c r="K48" s="22">
        <v>6</v>
      </c>
      <c r="L48" s="31"/>
      <c r="M48" s="20">
        <f t="shared" si="22"/>
        <v>570</v>
      </c>
      <c r="N48" s="23"/>
      <c r="O48" s="38">
        <f t="shared" si="23"/>
        <v>0.25789473684210529</v>
      </c>
      <c r="P48" s="23"/>
      <c r="Q48" s="23" t="s">
        <v>284</v>
      </c>
    </row>
    <row r="49" spans="1:17" x14ac:dyDescent="0.25">
      <c r="A49" s="11"/>
      <c r="B49" s="12"/>
      <c r="C49" s="11" t="s">
        <v>117</v>
      </c>
      <c r="D49" s="26"/>
      <c r="E49" s="26"/>
      <c r="F49" s="26"/>
      <c r="G49" s="26"/>
      <c r="H49" s="14"/>
      <c r="I49" s="11"/>
      <c r="J49" s="14"/>
      <c r="K49" s="26"/>
      <c r="L49" s="26"/>
      <c r="M49" s="11"/>
      <c r="N49" s="14"/>
      <c r="O49" s="11"/>
      <c r="P49" s="14"/>
      <c r="Q49" s="14"/>
    </row>
    <row r="50" spans="1:17" x14ac:dyDescent="0.25">
      <c r="A50" s="16"/>
      <c r="B50" s="15"/>
      <c r="C50" s="40" t="s">
        <v>118</v>
      </c>
      <c r="H50" s="18"/>
      <c r="I50" s="16"/>
      <c r="J50" s="18"/>
      <c r="M50" s="16"/>
      <c r="N50" s="18"/>
      <c r="O50" s="16"/>
      <c r="P50" s="18"/>
      <c r="Q50" s="18"/>
    </row>
    <row r="51" spans="1:17" x14ac:dyDescent="0.25">
      <c r="A51" s="20"/>
      <c r="B51" s="21"/>
      <c r="C51" s="20" t="s">
        <v>120</v>
      </c>
      <c r="D51" s="31"/>
      <c r="E51" s="31"/>
      <c r="F51" s="31"/>
      <c r="G51" s="31"/>
      <c r="H51" s="23"/>
      <c r="I51" s="20"/>
      <c r="J51" s="23"/>
      <c r="K51" s="31"/>
      <c r="L51" s="31"/>
      <c r="M51" s="20"/>
      <c r="N51" s="23"/>
      <c r="O51" s="20"/>
      <c r="P51" s="23"/>
      <c r="Q51" s="23"/>
    </row>
    <row r="52" spans="1:17" x14ac:dyDescent="0.25">
      <c r="A52" s="20"/>
      <c r="B52" s="21"/>
      <c r="C52" s="20"/>
      <c r="D52" s="22"/>
      <c r="E52" s="22"/>
      <c r="F52" s="22"/>
      <c r="G52" s="22"/>
      <c r="H52" s="23"/>
      <c r="I52" s="20"/>
      <c r="J52" s="23"/>
      <c r="K52" s="22"/>
      <c r="L52" s="22"/>
      <c r="M52" s="20"/>
      <c r="N52" s="23"/>
      <c r="O52" s="20"/>
      <c r="P52" s="23"/>
      <c r="Q52" s="23"/>
    </row>
    <row r="53" spans="1:17" x14ac:dyDescent="0.25">
      <c r="A53" s="11"/>
      <c r="B53" s="12" t="s">
        <v>285</v>
      </c>
      <c r="C53" s="11"/>
      <c r="D53" s="13"/>
      <c r="E53" s="13"/>
      <c r="F53" s="13"/>
      <c r="G53" s="13"/>
      <c r="H53" s="14"/>
      <c r="I53" s="11"/>
      <c r="J53" s="14"/>
      <c r="K53" s="13"/>
      <c r="L53" s="13"/>
      <c r="M53" s="11"/>
      <c r="N53" s="14"/>
      <c r="O53" s="11"/>
      <c r="P53" s="14"/>
      <c r="Q53" s="14"/>
    </row>
    <row r="54" spans="1:17" x14ac:dyDescent="0.25">
      <c r="A54" s="16"/>
      <c r="B54" s="15"/>
      <c r="C54" s="16" t="s">
        <v>141</v>
      </c>
      <c r="H54" s="18"/>
      <c r="I54" s="16">
        <f>27+65+64+64+54+67</f>
        <v>341</v>
      </c>
      <c r="J54" s="18"/>
      <c r="K54" s="1">
        <v>6</v>
      </c>
      <c r="M54" s="16">
        <v>570</v>
      </c>
      <c r="N54" s="18"/>
      <c r="O54" s="37">
        <f t="shared" ref="O54:O55" si="24">I54/M54</f>
        <v>0.59824561403508769</v>
      </c>
      <c r="P54" s="18"/>
      <c r="Q54" s="18" t="s">
        <v>286</v>
      </c>
    </row>
    <row r="55" spans="1:17" x14ac:dyDescent="0.25">
      <c r="A55" s="20"/>
      <c r="B55" s="21"/>
      <c r="C55" s="20" t="s">
        <v>145</v>
      </c>
      <c r="D55" s="31"/>
      <c r="E55" s="31"/>
      <c r="F55" s="31"/>
      <c r="G55" s="31"/>
      <c r="H55" s="23"/>
      <c r="I55" s="20">
        <f>68+30+31+31+41+28</f>
        <v>229</v>
      </c>
      <c r="J55" s="23"/>
      <c r="K55" s="22">
        <v>6</v>
      </c>
      <c r="L55" s="31"/>
      <c r="M55" s="20">
        <f>95*K55</f>
        <v>570</v>
      </c>
      <c r="N55" s="23"/>
      <c r="O55" s="38">
        <f t="shared" si="24"/>
        <v>0.40175438596491231</v>
      </c>
      <c r="P55" s="23"/>
      <c r="Q55" s="23" t="s">
        <v>287</v>
      </c>
    </row>
    <row r="56" spans="1:17" x14ac:dyDescent="0.25">
      <c r="A56" s="16"/>
      <c r="B56" s="15"/>
      <c r="C56" s="16" t="s">
        <v>143</v>
      </c>
      <c r="H56" s="18"/>
      <c r="I56" s="16"/>
      <c r="J56" s="18"/>
      <c r="M56" s="16"/>
      <c r="N56" s="18"/>
      <c r="O56" s="16"/>
      <c r="P56" s="18"/>
      <c r="Q56" s="18"/>
    </row>
    <row r="57" spans="1:17" x14ac:dyDescent="0.25">
      <c r="A57" s="16"/>
      <c r="B57" s="15"/>
      <c r="C57" s="16" t="s">
        <v>144</v>
      </c>
      <c r="H57" s="18"/>
      <c r="I57" s="16"/>
      <c r="J57" s="18"/>
      <c r="M57" s="16"/>
      <c r="N57" s="18"/>
      <c r="O57" s="16"/>
      <c r="P57" s="18"/>
      <c r="Q57" s="18"/>
    </row>
    <row r="58" spans="1:17" x14ac:dyDescent="0.25">
      <c r="A58" s="20"/>
      <c r="B58" s="21"/>
      <c r="C58" s="20" t="s">
        <v>145</v>
      </c>
      <c r="D58" s="22"/>
      <c r="E58" s="22"/>
      <c r="F58" s="22"/>
      <c r="G58" s="22"/>
      <c r="H58" s="23"/>
      <c r="I58" s="20"/>
      <c r="J58" s="23"/>
      <c r="K58" s="22"/>
      <c r="L58" s="22"/>
      <c r="M58" s="20"/>
      <c r="N58" s="23"/>
      <c r="O58" s="20"/>
      <c r="P58" s="23"/>
      <c r="Q58" s="23"/>
    </row>
    <row r="64" spans="1:17" x14ac:dyDescent="0.25">
      <c r="A64" s="1"/>
      <c r="D64" s="41"/>
      <c r="E64" s="41"/>
      <c r="F64" s="41"/>
      <c r="P64" s="41"/>
    </row>
    <row r="65" spans="1:17" x14ac:dyDescent="0.25">
      <c r="A65" s="5" t="s">
        <v>288</v>
      </c>
      <c r="B65" s="6" t="s">
        <v>235</v>
      </c>
      <c r="C65" s="6" t="s">
        <v>267</v>
      </c>
      <c r="D65" s="5"/>
      <c r="E65" s="5"/>
      <c r="F65" s="5"/>
      <c r="G65" s="5"/>
      <c r="H65" s="5"/>
      <c r="I65" s="5" t="s">
        <v>268</v>
      </c>
      <c r="J65" s="9"/>
      <c r="K65" s="5" t="s">
        <v>269</v>
      </c>
      <c r="L65" s="9"/>
      <c r="M65" s="5" t="s">
        <v>270</v>
      </c>
      <c r="N65" s="9"/>
      <c r="O65" s="8" t="s">
        <v>271</v>
      </c>
      <c r="P65" s="9"/>
      <c r="Q65" s="10" t="s">
        <v>250</v>
      </c>
    </row>
    <row r="66" spans="1:17" x14ac:dyDescent="0.25">
      <c r="A66" s="16"/>
      <c r="B66" s="15" t="s">
        <v>289</v>
      </c>
      <c r="C66" s="15"/>
      <c r="K66" s="16"/>
      <c r="L66" s="18"/>
      <c r="M66" s="16"/>
      <c r="N66" s="18"/>
      <c r="P66" s="18"/>
      <c r="Q66" s="15"/>
    </row>
    <row r="67" spans="1:17" x14ac:dyDescent="0.25">
      <c r="A67" s="16"/>
      <c r="B67" s="15"/>
      <c r="C67" s="15" t="s">
        <v>185</v>
      </c>
      <c r="I67" s="1">
        <v>779</v>
      </c>
      <c r="K67" s="16">
        <v>12</v>
      </c>
      <c r="L67" s="18"/>
      <c r="M67" s="16">
        <v>1140</v>
      </c>
      <c r="O67" s="37">
        <f t="shared" ref="O67:O68" si="25">I67/M67</f>
        <v>0.68333333333333335</v>
      </c>
      <c r="P67" s="18"/>
      <c r="Q67" s="15" t="s">
        <v>290</v>
      </c>
    </row>
    <row r="68" spans="1:17" x14ac:dyDescent="0.25">
      <c r="A68" s="20"/>
      <c r="B68" s="21"/>
      <c r="C68" s="21" t="s">
        <v>184</v>
      </c>
      <c r="D68" s="22"/>
      <c r="E68" s="22"/>
      <c r="F68" s="22"/>
      <c r="G68" s="22"/>
      <c r="H68" s="22"/>
      <c r="I68" s="22">
        <f>14+26+42+19+21+23</f>
        <v>145</v>
      </c>
      <c r="J68" s="22"/>
      <c r="K68" s="20">
        <v>12</v>
      </c>
      <c r="L68" s="23"/>
      <c r="M68" s="20">
        <v>1140</v>
      </c>
      <c r="N68" s="23"/>
      <c r="O68" s="24">
        <f t="shared" si="25"/>
        <v>0.12719298245614036</v>
      </c>
      <c r="P68" s="23"/>
      <c r="Q68" s="21" t="s">
        <v>291</v>
      </c>
    </row>
    <row r="75" spans="1:17" x14ac:dyDescent="0.25">
      <c r="O75" s="17"/>
    </row>
    <row r="85" spans="5:8" x14ac:dyDescent="0.25">
      <c r="G85" s="17"/>
      <c r="H85" s="17"/>
    </row>
    <row r="86" spans="5:8" x14ac:dyDescent="0.25">
      <c r="G86" s="17"/>
      <c r="H86" s="17"/>
    </row>
    <row r="87" spans="5:8" x14ac:dyDescent="0.25">
      <c r="G87" s="17"/>
      <c r="H87" s="17"/>
    </row>
    <row r="88" spans="5:8" x14ac:dyDescent="0.25">
      <c r="G88" s="17"/>
      <c r="H88" s="17"/>
    </row>
    <row r="89" spans="5:8" x14ac:dyDescent="0.25">
      <c r="G89" s="17"/>
      <c r="H89" s="17"/>
    </row>
    <row r="90" spans="5:8" x14ac:dyDescent="0.25">
      <c r="G90" s="17"/>
      <c r="H90" s="17"/>
    </row>
    <row r="91" spans="5:8" x14ac:dyDescent="0.25">
      <c r="G91" s="17"/>
      <c r="H91" s="17"/>
    </row>
    <row r="92" spans="5:8" x14ac:dyDescent="0.25">
      <c r="G92" s="17"/>
      <c r="H92" s="17"/>
    </row>
    <row r="95" spans="5:8" x14ac:dyDescent="0.25">
      <c r="E95" s="1" t="s">
        <v>240</v>
      </c>
      <c r="F95" s="1" t="s">
        <v>238</v>
      </c>
      <c r="G95" s="1" t="s">
        <v>241</v>
      </c>
      <c r="H95" s="1" t="s">
        <v>239</v>
      </c>
    </row>
    <row r="97" spans="5:8" x14ac:dyDescent="0.25">
      <c r="E97" s="17">
        <v>0.42105263157894735</v>
      </c>
      <c r="F97" s="1">
        <v>120</v>
      </c>
      <c r="G97" s="17">
        <v>0.4263157894736842</v>
      </c>
      <c r="H97" s="1">
        <v>81</v>
      </c>
    </row>
    <row r="98" spans="5:8" x14ac:dyDescent="0.25">
      <c r="E98" s="17">
        <v>0.57894736842105265</v>
      </c>
      <c r="F98" s="1">
        <v>165</v>
      </c>
      <c r="G98" s="17">
        <v>0.5736842105263158</v>
      </c>
      <c r="H98" s="1">
        <v>109</v>
      </c>
    </row>
    <row r="99" spans="5:8" x14ac:dyDescent="0.25">
      <c r="E99" s="17"/>
      <c r="G99" s="17"/>
    </row>
    <row r="100" spans="5:8" x14ac:dyDescent="0.25">
      <c r="E100" s="17">
        <v>0.48771929824561405</v>
      </c>
      <c r="F100" s="1">
        <v>139</v>
      </c>
      <c r="G100" s="17">
        <v>0.40526315789473683</v>
      </c>
      <c r="H100" s="1">
        <v>77</v>
      </c>
    </row>
    <row r="101" spans="5:8" x14ac:dyDescent="0.25">
      <c r="E101" s="17">
        <v>0.512280701754386</v>
      </c>
      <c r="F101" s="1">
        <v>146</v>
      </c>
      <c r="G101" s="17">
        <v>0.59473684210526312</v>
      </c>
      <c r="H101" s="1">
        <v>113</v>
      </c>
    </row>
    <row r="102" spans="5:8" x14ac:dyDescent="0.25">
      <c r="E102" s="17"/>
      <c r="G102" s="17"/>
    </row>
    <row r="103" spans="5:8" x14ac:dyDescent="0.25">
      <c r="E103" s="17">
        <v>0.50877192982456143</v>
      </c>
      <c r="F103" s="1">
        <v>145</v>
      </c>
      <c r="G103" s="17">
        <v>0.54210526315789476</v>
      </c>
      <c r="H103" s="1">
        <v>103</v>
      </c>
    </row>
    <row r="104" spans="5:8" x14ac:dyDescent="0.25">
      <c r="E104" s="17">
        <v>0.49122807017543857</v>
      </c>
      <c r="F104" s="1">
        <v>140</v>
      </c>
      <c r="G104" s="17">
        <v>0.45789473684210524</v>
      </c>
      <c r="H104" s="1">
        <v>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7.28515625" customWidth="1"/>
    <col min="2" max="2" width="8.7109375" customWidth="1"/>
    <col min="3" max="3" width="44.140625" customWidth="1"/>
    <col min="4" max="26" width="8.7109375" customWidth="1"/>
  </cols>
  <sheetData>
    <row r="1" spans="1:3" x14ac:dyDescent="0.25">
      <c r="A1" s="1" t="s">
        <v>40</v>
      </c>
      <c r="B1" s="1"/>
    </row>
    <row r="2" spans="1:3" x14ac:dyDescent="0.25">
      <c r="A2" s="42" t="s">
        <v>41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</v>
      </c>
      <c r="B4" s="1">
        <v>10</v>
      </c>
      <c r="C4" s="1" t="s">
        <v>27</v>
      </c>
    </row>
    <row r="5" spans="1:3" x14ac:dyDescent="0.25">
      <c r="A5" s="2" t="s">
        <v>9</v>
      </c>
      <c r="B5" s="2">
        <v>34</v>
      </c>
      <c r="C5" s="2" t="s">
        <v>10</v>
      </c>
    </row>
    <row r="6" spans="1:3" x14ac:dyDescent="0.25">
      <c r="A6" s="1" t="s">
        <v>13</v>
      </c>
      <c r="B6" s="1">
        <v>29</v>
      </c>
      <c r="C6" s="1" t="s">
        <v>42</v>
      </c>
    </row>
    <row r="7" spans="1:3" x14ac:dyDescent="0.25">
      <c r="A7" s="3" t="s">
        <v>5</v>
      </c>
      <c r="B7" s="3">
        <v>7</v>
      </c>
      <c r="C7" s="3" t="s">
        <v>20</v>
      </c>
    </row>
    <row r="8" spans="1:3" x14ac:dyDescent="0.25">
      <c r="A8" s="1" t="s">
        <v>11</v>
      </c>
      <c r="B8" s="1">
        <v>15</v>
      </c>
      <c r="C8" s="1" t="s">
        <v>32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B5</f>
        <v>34</v>
      </c>
    </row>
    <row r="13" spans="1:3" x14ac:dyDescent="0.25">
      <c r="A13" s="1" t="s">
        <v>18</v>
      </c>
      <c r="B13" s="1">
        <f>B4+B6+B7+B8</f>
        <v>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9.5703125" customWidth="1"/>
    <col min="2" max="2" width="8.7109375" customWidth="1"/>
    <col min="3" max="3" width="34.85546875" customWidth="1"/>
    <col min="4" max="26" width="8.7109375" customWidth="1"/>
  </cols>
  <sheetData>
    <row r="1" spans="1:3" x14ac:dyDescent="0.25">
      <c r="A1" s="1" t="s">
        <v>43</v>
      </c>
      <c r="B1" s="1"/>
    </row>
    <row r="2" spans="1:3" x14ac:dyDescent="0.25">
      <c r="A2" s="42" t="s">
        <v>44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7</v>
      </c>
      <c r="B4" s="1">
        <v>14</v>
      </c>
      <c r="C4" s="1" t="s">
        <v>23</v>
      </c>
    </row>
    <row r="5" spans="1:3" x14ac:dyDescent="0.25">
      <c r="A5" s="1" t="s">
        <v>13</v>
      </c>
      <c r="B5" s="1">
        <v>17</v>
      </c>
      <c r="C5" s="1" t="s">
        <v>8</v>
      </c>
    </row>
    <row r="6" spans="1:3" x14ac:dyDescent="0.25">
      <c r="A6" s="1" t="s">
        <v>11</v>
      </c>
      <c r="B6" s="1">
        <v>18</v>
      </c>
      <c r="C6" s="1" t="s">
        <v>45</v>
      </c>
    </row>
    <row r="7" spans="1:3" x14ac:dyDescent="0.25">
      <c r="A7" s="2" t="s">
        <v>9</v>
      </c>
      <c r="B7" s="2">
        <v>38</v>
      </c>
      <c r="C7" s="2" t="s">
        <v>46</v>
      </c>
    </row>
    <row r="8" spans="1:3" x14ac:dyDescent="0.25">
      <c r="A8" s="3" t="s">
        <v>5</v>
      </c>
      <c r="B8" s="3">
        <v>8</v>
      </c>
      <c r="C8" s="3" t="s">
        <v>39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B7</f>
        <v>38</v>
      </c>
    </row>
    <row r="13" spans="1:3" x14ac:dyDescent="0.25">
      <c r="A13" s="1" t="s">
        <v>18</v>
      </c>
      <c r="B13" s="1">
        <f>B8+B6+B5+B4</f>
        <v>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32" customWidth="1"/>
    <col min="2" max="2" width="8.7109375" customWidth="1"/>
    <col min="3" max="3" width="44.42578125" customWidth="1"/>
    <col min="4" max="26" width="8.7109375" customWidth="1"/>
  </cols>
  <sheetData>
    <row r="1" spans="1:3" x14ac:dyDescent="0.25">
      <c r="A1" s="1" t="s">
        <v>47</v>
      </c>
      <c r="B1" s="1"/>
    </row>
    <row r="2" spans="1:3" x14ac:dyDescent="0.25">
      <c r="A2" s="42" t="s">
        <v>48</v>
      </c>
      <c r="B2" s="43"/>
      <c r="C2" s="43"/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11</v>
      </c>
      <c r="B4" s="1">
        <v>17</v>
      </c>
      <c r="C4" s="1" t="s">
        <v>8</v>
      </c>
    </row>
    <row r="5" spans="1:3" x14ac:dyDescent="0.25">
      <c r="A5" s="2" t="s">
        <v>9</v>
      </c>
      <c r="B5" s="2">
        <v>43</v>
      </c>
      <c r="C5" s="2" t="s">
        <v>49</v>
      </c>
    </row>
    <row r="6" spans="1:3" x14ac:dyDescent="0.25">
      <c r="A6" s="1" t="s">
        <v>13</v>
      </c>
      <c r="B6" s="1">
        <v>19</v>
      </c>
      <c r="C6" s="1" t="s">
        <v>26</v>
      </c>
    </row>
    <row r="7" spans="1:3" x14ac:dyDescent="0.25">
      <c r="A7" s="1" t="s">
        <v>5</v>
      </c>
      <c r="B7" s="1">
        <v>10</v>
      </c>
      <c r="C7" s="1" t="s">
        <v>27</v>
      </c>
    </row>
    <row r="8" spans="1:3" x14ac:dyDescent="0.25">
      <c r="A8" s="3" t="s">
        <v>7</v>
      </c>
      <c r="B8" s="3">
        <v>6</v>
      </c>
      <c r="C8" s="3" t="s">
        <v>14</v>
      </c>
    </row>
    <row r="9" spans="1:3" x14ac:dyDescent="0.25">
      <c r="A9" s="4" t="s">
        <v>15</v>
      </c>
      <c r="B9" s="4">
        <v>95</v>
      </c>
      <c r="C9" s="4" t="s">
        <v>16</v>
      </c>
    </row>
    <row r="12" spans="1:3" x14ac:dyDescent="0.25">
      <c r="A12" s="1" t="s">
        <v>17</v>
      </c>
      <c r="B12" s="1">
        <f>B5</f>
        <v>43</v>
      </c>
    </row>
    <row r="13" spans="1:3" x14ac:dyDescent="0.25">
      <c r="A13" s="1" t="s">
        <v>18</v>
      </c>
      <c r="B13" s="1">
        <f>B4+B6+B7+B8</f>
        <v>52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64</vt:i4>
      </vt:variant>
    </vt:vector>
  </HeadingPairs>
  <TitlesOfParts>
    <vt:vector size="64" baseType="lpstr">
      <vt:lpstr>1 - O - V.csv</vt:lpstr>
      <vt:lpstr>2 - M - AE.csv</vt:lpstr>
      <vt:lpstr>3 - O - AN.csv</vt:lpstr>
      <vt:lpstr>4 - M - AW.csv</vt:lpstr>
      <vt:lpstr>5 - O - BF.csv</vt:lpstr>
      <vt:lpstr>1 - O - Y.csv</vt:lpstr>
      <vt:lpstr>2 - M - AH.csv</vt:lpstr>
      <vt:lpstr>3 - O - AQ.csv</vt:lpstr>
      <vt:lpstr>4 - M - AZ.csv</vt:lpstr>
      <vt:lpstr>5 - O - BI.csv</vt:lpstr>
      <vt:lpstr>1 - O - AB.csv</vt:lpstr>
      <vt:lpstr>2 - M - AK.csv</vt:lpstr>
      <vt:lpstr>3 - O - AT.csv</vt:lpstr>
      <vt:lpstr>4 - M - BC.csv</vt:lpstr>
      <vt:lpstr>5 - O - BL.csv</vt:lpstr>
      <vt:lpstr>1 - BP.csv</vt:lpstr>
      <vt:lpstr>2 - CD.csv</vt:lpstr>
      <vt:lpstr>3 - CR.csv</vt:lpstr>
      <vt:lpstr>4 - DF.csv</vt:lpstr>
      <vt:lpstr>5 - DT.csv</vt:lpstr>
      <vt:lpstr>6 - EH.csv</vt:lpstr>
      <vt:lpstr>1 - BS.csv</vt:lpstr>
      <vt:lpstr>2 - CG.csv</vt:lpstr>
      <vt:lpstr>3 - CU.csv</vt:lpstr>
      <vt:lpstr>4 - DI.csv</vt:lpstr>
      <vt:lpstr>5 - DW.csv</vt:lpstr>
      <vt:lpstr>6 - EK.csv</vt:lpstr>
      <vt:lpstr>1 - BU.csv</vt:lpstr>
      <vt:lpstr>2 - CI.csv</vt:lpstr>
      <vt:lpstr>3 - CW.csv</vt:lpstr>
      <vt:lpstr>4 - DK.csv</vt:lpstr>
      <vt:lpstr>5 - DY.csv</vt:lpstr>
      <vt:lpstr>6 - EM.csv</vt:lpstr>
      <vt:lpstr>1 - BX.csv</vt:lpstr>
      <vt:lpstr>2 - CL.csv</vt:lpstr>
      <vt:lpstr>3 - CZ.csv</vt:lpstr>
      <vt:lpstr>4 - DN.csv</vt:lpstr>
      <vt:lpstr>5 - EB.csv</vt:lpstr>
      <vt:lpstr>6 - EP.csv</vt:lpstr>
      <vt:lpstr>1 - BZ.csv</vt:lpstr>
      <vt:lpstr>2 - CN.csv</vt:lpstr>
      <vt:lpstr>3 - DB.csv</vt:lpstr>
      <vt:lpstr>4 - DP.csv</vt:lpstr>
      <vt:lpstr>5 - ED.csv</vt:lpstr>
      <vt:lpstr>6 - ER.csv</vt:lpstr>
      <vt:lpstr>1 - EV.csv</vt:lpstr>
      <vt:lpstr>2 - FH.csv</vt:lpstr>
      <vt:lpstr>3 - FT.csv</vt:lpstr>
      <vt:lpstr>4 - GF.csv</vt:lpstr>
      <vt:lpstr>5 - GR.csv</vt:lpstr>
      <vt:lpstr>6 - HD.csv</vt:lpstr>
      <vt:lpstr>1 - FA.csv</vt:lpstr>
      <vt:lpstr>2 - FM.csv</vt:lpstr>
      <vt:lpstr>3 - FY.csv</vt:lpstr>
      <vt:lpstr>4 - GK.csv</vt:lpstr>
      <vt:lpstr>5 - GW.csv</vt:lpstr>
      <vt:lpstr>6 - HI.csv</vt:lpstr>
      <vt:lpstr>1 - FD.csv</vt:lpstr>
      <vt:lpstr>2 - FP.csv</vt:lpstr>
      <vt:lpstr>3 - GB.csv</vt:lpstr>
      <vt:lpstr>4 - GN.csv</vt:lpstr>
      <vt:lpstr>5 - GZ.csv</vt:lpstr>
      <vt:lpstr>6 - HL.csv</vt:lpstr>
      <vt:lpstr>Aggregation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2025-06-10T02:25:01Z</dcterms:created>
  <dcterms:modified xsi:type="dcterms:W3CDTF">2025-06-10T02:25:29Z</dcterms:modified>
</cp:coreProperties>
</file>