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he/Desktop/CP-Detector/"/>
    </mc:Choice>
  </mc:AlternateContent>
  <xr:revisionPtr revIDLastSave="0" documentId="13_ncr:1_{C3CECAB7-470B-5F40-8B30-D0BBD2C79B09}" xr6:coauthVersionLast="45" xr6:coauthVersionMax="45" xr10:uidLastSave="{00000000-0000-0000-0000-000000000000}"/>
  <bookViews>
    <workbookView xWindow="260" yWindow="460" windowWidth="40960" windowHeight="21280" xr2:uid="{20EAC046-C708-2F42-9628-8DCC1326C0A3}"/>
  </bookViews>
  <sheets>
    <sheet name="s4.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7" i="3" l="1"/>
  <c r="R37" i="3"/>
  <c r="Q37" i="3"/>
  <c r="S61" i="3"/>
  <c r="R61" i="3"/>
  <c r="Q61" i="3"/>
  <c r="S60" i="3"/>
  <c r="R60" i="3"/>
  <c r="Q60" i="3"/>
  <c r="S59" i="3"/>
  <c r="R59" i="3"/>
  <c r="Q59" i="3"/>
  <c r="S39" i="3"/>
  <c r="R39" i="3"/>
  <c r="Q39" i="3"/>
  <c r="S38" i="3"/>
  <c r="R38" i="3"/>
  <c r="Q38" i="3"/>
  <c r="S62" i="3"/>
  <c r="R62" i="3"/>
  <c r="Q62" i="3"/>
  <c r="S36" i="3"/>
  <c r="R36" i="3"/>
  <c r="Q36" i="3"/>
  <c r="S35" i="3"/>
  <c r="R35" i="3"/>
  <c r="Q35" i="3"/>
  <c r="S34" i="3"/>
  <c r="R34" i="3"/>
  <c r="Q34" i="3"/>
  <c r="S33" i="3"/>
  <c r="R33" i="3"/>
  <c r="Q33" i="3"/>
  <c r="S32" i="3"/>
  <c r="R32" i="3"/>
  <c r="Q32" i="3"/>
  <c r="S55" i="3"/>
  <c r="R55" i="3"/>
  <c r="Q55" i="3"/>
  <c r="S54" i="3"/>
  <c r="R54" i="3"/>
  <c r="Q54" i="3"/>
  <c r="S53" i="3"/>
  <c r="R53" i="3"/>
  <c r="Q53" i="3"/>
  <c r="S52" i="3"/>
  <c r="R52" i="3"/>
  <c r="Q52" i="3"/>
  <c r="S51" i="3"/>
  <c r="R51" i="3"/>
  <c r="Q51" i="3"/>
  <c r="S50" i="3"/>
  <c r="R50" i="3"/>
  <c r="Q50" i="3"/>
  <c r="S49" i="3"/>
  <c r="R49" i="3"/>
  <c r="Q49" i="3"/>
  <c r="S48" i="3"/>
  <c r="R48" i="3"/>
  <c r="Q48" i="3"/>
  <c r="X4" i="3" s="1"/>
  <c r="S58" i="3"/>
  <c r="R58" i="3"/>
  <c r="Q58" i="3"/>
  <c r="S57" i="3"/>
  <c r="Z4" i="3" s="1"/>
  <c r="R57" i="3"/>
  <c r="Q57" i="3"/>
  <c r="S56" i="3"/>
  <c r="R56" i="3"/>
  <c r="Q56" i="3"/>
  <c r="S31" i="3"/>
  <c r="R31" i="3"/>
  <c r="Q31" i="3"/>
  <c r="S30" i="3"/>
  <c r="R30" i="3"/>
  <c r="Q30" i="3"/>
  <c r="S29" i="3"/>
  <c r="Z7" i="3" s="1"/>
  <c r="R29" i="3"/>
  <c r="Q29" i="3"/>
  <c r="S28" i="3"/>
  <c r="R28" i="3"/>
  <c r="Q28" i="3"/>
  <c r="S47" i="3"/>
  <c r="R47" i="3"/>
  <c r="Q47" i="3"/>
  <c r="S23" i="3"/>
  <c r="R23" i="3"/>
  <c r="Q23" i="3"/>
  <c r="S27" i="3"/>
  <c r="R27" i="3"/>
  <c r="Q27" i="3"/>
  <c r="S26" i="3"/>
  <c r="R26" i="3"/>
  <c r="Q26" i="3"/>
  <c r="S25" i="3"/>
  <c r="R25" i="3"/>
  <c r="Q25" i="3"/>
  <c r="S24" i="3"/>
  <c r="R24" i="3"/>
  <c r="Q24" i="3"/>
  <c r="S46" i="3"/>
  <c r="R46" i="3"/>
  <c r="Q46" i="3"/>
  <c r="S22" i="3"/>
  <c r="R22" i="3"/>
  <c r="Q22" i="3"/>
  <c r="S21" i="3"/>
  <c r="R21" i="3"/>
  <c r="Q21" i="3"/>
  <c r="S19" i="3"/>
  <c r="R19" i="3"/>
  <c r="Q19" i="3"/>
  <c r="S20" i="3"/>
  <c r="R20" i="3"/>
  <c r="Q20" i="3"/>
  <c r="S45" i="3"/>
  <c r="R45" i="3"/>
  <c r="Q45" i="3"/>
  <c r="S18" i="3"/>
  <c r="R18" i="3"/>
  <c r="Q18" i="3"/>
  <c r="S17" i="3"/>
  <c r="R17" i="3"/>
  <c r="Q17" i="3"/>
  <c r="S16" i="3"/>
  <c r="R16" i="3"/>
  <c r="Q16" i="3"/>
  <c r="S15" i="3"/>
  <c r="R15" i="3"/>
  <c r="Y6" i="3" s="1"/>
  <c r="Q15" i="3"/>
  <c r="S14" i="3"/>
  <c r="R14" i="3"/>
  <c r="Q14" i="3"/>
  <c r="S13" i="3"/>
  <c r="R13" i="3"/>
  <c r="Q13" i="3"/>
  <c r="S44" i="3"/>
  <c r="R44" i="3"/>
  <c r="Q44" i="3"/>
  <c r="S12" i="3"/>
  <c r="R12" i="3"/>
  <c r="Q12" i="3"/>
  <c r="S11" i="3"/>
  <c r="R11" i="3"/>
  <c r="Q11" i="3"/>
  <c r="X7" i="3" s="1"/>
  <c r="S43" i="3"/>
  <c r="R43" i="3"/>
  <c r="Q43" i="3"/>
  <c r="S10" i="3"/>
  <c r="R10" i="3"/>
  <c r="Q10" i="3"/>
  <c r="R42" i="3"/>
  <c r="Q42" i="3"/>
  <c r="S9" i="3"/>
  <c r="R9" i="3"/>
  <c r="Q9" i="3"/>
  <c r="S41" i="3"/>
  <c r="Z8" i="3" s="1"/>
  <c r="R41" i="3"/>
  <c r="Q41" i="3"/>
  <c r="AB9" i="3"/>
  <c r="Y9" i="3"/>
  <c r="AA9" i="3" s="1"/>
  <c r="W9" i="3"/>
  <c r="S8" i="3"/>
  <c r="R8" i="3"/>
  <c r="Q8" i="3"/>
  <c r="AB8" i="3"/>
  <c r="Y8" i="3"/>
  <c r="X8" i="3"/>
  <c r="W8" i="3"/>
  <c r="S40" i="3"/>
  <c r="R40" i="3"/>
  <c r="Q40" i="3"/>
  <c r="AB7" i="3"/>
  <c r="Y7" i="3"/>
  <c r="W7" i="3"/>
  <c r="S7" i="3"/>
  <c r="R7" i="3"/>
  <c r="Q7" i="3"/>
  <c r="AB6" i="3"/>
  <c r="Z6" i="3"/>
  <c r="X6" i="3"/>
  <c r="W6" i="3"/>
  <c r="S6" i="3"/>
  <c r="R6" i="3"/>
  <c r="Q6" i="3"/>
  <c r="AB5" i="3"/>
  <c r="W5" i="3"/>
  <c r="S5" i="3"/>
  <c r="Z2" i="3" s="1"/>
  <c r="R5" i="3"/>
  <c r="Q5" i="3"/>
  <c r="X2" i="3" s="1"/>
  <c r="AB4" i="3"/>
  <c r="Y4" i="3"/>
  <c r="W4" i="3"/>
  <c r="S4" i="3"/>
  <c r="R4" i="3"/>
  <c r="Q4" i="3"/>
  <c r="AB3" i="3"/>
  <c r="W3" i="3"/>
  <c r="S3" i="3"/>
  <c r="Z3" i="3" s="1"/>
  <c r="R3" i="3"/>
  <c r="Y3" i="3" s="1"/>
  <c r="Q3" i="3"/>
  <c r="X3" i="3" s="1"/>
  <c r="AB2" i="3"/>
  <c r="W2" i="3"/>
  <c r="S2" i="3"/>
  <c r="R2" i="3"/>
  <c r="Q2" i="3"/>
  <c r="W10" i="3" l="1"/>
  <c r="AB10" i="3"/>
  <c r="Z5" i="3"/>
  <c r="Z10" i="3" s="1"/>
  <c r="Y2" i="3"/>
  <c r="AA6" i="3"/>
  <c r="X5" i="3"/>
  <c r="X10" i="3" s="1"/>
  <c r="Y5" i="3"/>
  <c r="AA7" i="3"/>
  <c r="AA4" i="3"/>
  <c r="AA8" i="3"/>
  <c r="AA3" i="3"/>
  <c r="AA2" i="3" l="1"/>
  <c r="Y10" i="3"/>
  <c r="AA10" i="3" s="1"/>
  <c r="AA5" i="3"/>
</calcChain>
</file>

<file path=xl/sharedStrings.xml><?xml version="1.0" encoding="utf-8"?>
<sst xmlns="http://schemas.openxmlformats.org/spreadsheetml/2006/main" count="779" uniqueCount="212">
  <si>
    <t>#BUG</t>
    <phoneticPr fontId="1" type="noConversion"/>
  </si>
  <si>
    <t>mysql-21727</t>
  </si>
  <si>
    <t>Resource</t>
    <phoneticPr fontId="1" type="noConversion"/>
  </si>
  <si>
    <t>Y</t>
    <phoneticPr fontId="1" type="noConversion"/>
  </si>
  <si>
    <t>Tradeoff-1</t>
    <phoneticPr fontId="1" type="noConversion"/>
  </si>
  <si>
    <t>mysql-44723</t>
    <phoneticPr fontId="1" type="noConversion"/>
  </si>
  <si>
    <t>mysql-77094</t>
    <phoneticPr fontId="1" type="noConversion"/>
  </si>
  <si>
    <t>mysql-54914</t>
  </si>
  <si>
    <t>Optimization</t>
    <phoneticPr fontId="1" type="noConversion"/>
  </si>
  <si>
    <t>mysql-78262</t>
  </si>
  <si>
    <t>mysql-60074</t>
  </si>
  <si>
    <t>mysql-37844</t>
  </si>
  <si>
    <t>query_cache_type</t>
  </si>
  <si>
    <t>httpd-50002</t>
  </si>
  <si>
    <t>N</t>
    <phoneticPr fontId="1" type="noConversion"/>
  </si>
  <si>
    <t>mysql-74325</t>
    <phoneticPr fontId="1" type="noConversion"/>
  </si>
  <si>
    <t>--</t>
    <phoneticPr fontId="1" type="noConversion"/>
  </si>
  <si>
    <t>httpd-45464</t>
    <phoneticPr fontId="1" type="noConversion"/>
  </si>
  <si>
    <t>Dav, DavLockDB</t>
    <phoneticPr fontId="1" type="noConversion"/>
  </si>
  <si>
    <t>Configuration(s)</t>
    <phoneticPr fontId="1" type="noConversion"/>
  </si>
  <si>
    <t>Tomcat-57251</t>
    <phoneticPr fontId="1" type="noConversion"/>
  </si>
  <si>
    <t>Function-2</t>
    <phoneticPr fontId="1" type="noConversion"/>
  </si>
  <si>
    <t>httpd-42871</t>
    <phoneticPr fontId="1" type="noConversion"/>
  </si>
  <si>
    <t>MariaDB-12556</t>
    <phoneticPr fontId="1" type="noConversion"/>
  </si>
  <si>
    <r>
      <t>mysql-</t>
    </r>
    <r>
      <rPr>
        <u/>
        <sz val="12"/>
        <color theme="10"/>
        <rFont val="等线"/>
        <family val="4"/>
        <charset val="134"/>
        <scheme val="minor"/>
      </rPr>
      <t>38551</t>
    </r>
  </si>
  <si>
    <t>query_cache_type</t>
    <phoneticPr fontId="1" type="noConversion"/>
  </si>
  <si>
    <t>PgSQL-16220</t>
    <phoneticPr fontId="1" type="noConversion"/>
  </si>
  <si>
    <t>Function-1</t>
    <phoneticPr fontId="1" type="noConversion"/>
  </si>
  <si>
    <t>DERBY-5780</t>
  </si>
  <si>
    <t>MariaDB-5802</t>
    <phoneticPr fontId="1" type="noConversion"/>
  </si>
  <si>
    <t>log_slave_updates</t>
    <phoneticPr fontId="1" type="noConversion"/>
  </si>
  <si>
    <t>H2-430</t>
  </si>
  <si>
    <t>ProxyErrorOverride</t>
  </si>
  <si>
    <t>httpd-53420</t>
  </si>
  <si>
    <t>MariaDB-6714</t>
    <phoneticPr fontId="1" type="noConversion"/>
  </si>
  <si>
    <t>lower_case_table_names</t>
    <phoneticPr fontId="1" type="noConversion"/>
  </si>
  <si>
    <t>httpd-48024</t>
  </si>
  <si>
    <t>mod_sed, mod_proxy</t>
    <phoneticPr fontId="1" type="noConversion"/>
  </si>
  <si>
    <t>MongoDB-17386</t>
    <phoneticPr fontId="1" type="noConversion"/>
  </si>
  <si>
    <t>MariaDB-6504</t>
    <phoneticPr fontId="1" type="noConversion"/>
  </si>
  <si>
    <t>Tradeoff-2</t>
    <phoneticPr fontId="1" type="noConversion"/>
  </si>
  <si>
    <t># CPBugs</t>
    <phoneticPr fontId="1" type="noConversion"/>
  </si>
  <si>
    <t>TOTAL</t>
    <phoneticPr fontId="1" type="noConversion"/>
  </si>
  <si>
    <t>N/A</t>
    <phoneticPr fontId="1" type="noConversion"/>
  </si>
  <si>
    <t>MR Violated</t>
    <phoneticPr fontId="1" type="noConversion"/>
  </si>
  <si>
    <t>httpd-45445</t>
  </si>
  <si>
    <t>MariaDB-585</t>
    <phoneticPr fontId="1" type="noConversion"/>
  </si>
  <si>
    <t>index_merge</t>
  </si>
  <si>
    <t>MongoDB-30643</t>
    <phoneticPr fontId="1" type="noConversion"/>
  </si>
  <si>
    <t>DERBY-704</t>
  </si>
  <si>
    <t>derby.storage.pageSize</t>
    <phoneticPr fontId="1" type="noConversion"/>
  </si>
  <si>
    <t>net.ssl          (and other 7)</t>
    <phoneticPr fontId="1" type="noConversion"/>
  </si>
  <si>
    <r>
      <t xml:space="preserve">gcc </t>
    </r>
    <r>
      <rPr>
        <u/>
        <sz val="12"/>
        <color theme="10"/>
        <rFont val="等线"/>
        <family val="4"/>
        <charset val="134"/>
        <scheme val="minor"/>
      </rPr>
      <t>43632</t>
    </r>
  </si>
  <si>
    <t>-g</t>
    <phoneticPr fontId="1" type="noConversion"/>
  </si>
  <si>
    <t>-g, -O</t>
    <phoneticPr fontId="1" type="noConversion"/>
  </si>
  <si>
    <t>clang 11941</t>
  </si>
  <si>
    <t>Tramp3D-v4</t>
    <phoneticPr fontId="1" type="noConversion"/>
  </si>
  <si>
    <t>gcc 34163</t>
  </si>
  <si>
    <t>-m32/-m64</t>
    <phoneticPr fontId="1" type="noConversion"/>
  </si>
  <si>
    <t>Polyhedron</t>
    <phoneticPr fontId="1" type="noConversion"/>
  </si>
  <si>
    <t>gcc 53397</t>
  </si>
  <si>
    <t>Scimark</t>
    <phoneticPr fontId="1" type="noConversion"/>
  </si>
  <si>
    <t>gcc 36439</t>
  </si>
  <si>
    <t>gcc 21314</t>
    <phoneticPr fontId="1" type="noConversion"/>
  </si>
  <si>
    <t>CSiBE</t>
    <phoneticPr fontId="1" type="noConversion"/>
  </si>
  <si>
    <t>-O1/2</t>
    <phoneticPr fontId="1" type="noConversion"/>
  </si>
  <si>
    <t>gcc 45422</t>
  </si>
  <si>
    <t>-O3, -fbounds-check</t>
    <phoneticPr fontId="1" type="noConversion"/>
  </si>
  <si>
    <t>-Os, -fno-tree-sra</t>
    <phoneticPr fontId="1" type="noConversion"/>
  </si>
  <si>
    <t>-O2, -finline-functions</t>
    <phoneticPr fontId="1" type="noConversion"/>
  </si>
  <si>
    <t>bench++</t>
    <phoneticPr fontId="1" type="noConversion"/>
  </si>
  <si>
    <t>gcc 23305</t>
  </si>
  <si>
    <t>gcc 63671</t>
  </si>
  <si>
    <t>-fno-devirtualize</t>
  </si>
  <si>
    <t>gcc 27733</t>
    <phoneticPr fontId="1" type="noConversion"/>
  </si>
  <si>
    <t>-O2, -mdisable-fpregs</t>
    <phoneticPr fontId="1" type="noConversion"/>
  </si>
  <si>
    <t>SPECfp</t>
    <phoneticPr fontId="1" type="noConversion"/>
  </si>
  <si>
    <t>gcc 12322</t>
    <phoneticPr fontId="1" type="noConversion"/>
  </si>
  <si>
    <t>-O2/3</t>
    <phoneticPr fontId="1" type="noConversion"/>
  </si>
  <si>
    <t>gcc 18424</t>
  </si>
  <si>
    <t>-O2/s</t>
    <phoneticPr fontId="1" type="noConversion"/>
  </si>
  <si>
    <t>cpp-perf-bench</t>
  </si>
  <si>
    <t>gcc 84149</t>
  </si>
  <si>
    <t>-flto</t>
    <phoneticPr fontId="1" type="noConversion"/>
  </si>
  <si>
    <t>SPEC-CPU-2017</t>
  </si>
  <si>
    <t>mysql-15811</t>
    <phoneticPr fontId="1" type="noConversion"/>
  </si>
  <si>
    <t>default_character_set</t>
    <phoneticPr fontId="1" type="noConversion"/>
  </si>
  <si>
    <t>gcc-46401</t>
    <phoneticPr fontId="1" type="noConversion"/>
  </si>
  <si>
    <t>-Wsequence-point</t>
    <phoneticPr fontId="1" type="noConversion"/>
  </si>
  <si>
    <t>CP-Detector 
FULLY Expose</t>
    <phoneticPr fontId="1" type="noConversion"/>
  </si>
  <si>
    <t>Toddler
Conditionally Detect</t>
    <phoneticPr fontId="1" type="noConversion"/>
  </si>
  <si>
    <t>clang 20842</t>
  </si>
  <si>
    <t>-fsanitize</t>
    <phoneticPr fontId="1" type="noConversion"/>
  </si>
  <si>
    <t>clang 35198</t>
  </si>
  <si>
    <t>-O0/2</t>
    <phoneticPr fontId="1" type="noConversion"/>
  </si>
  <si>
    <t>clang 24888</t>
  </si>
  <si>
    <t>cpp-perf-bench</t>
    <phoneticPr fontId="1" type="noConversion"/>
  </si>
  <si>
    <t>clang 37531</t>
  </si>
  <si>
    <t>scalar_replacement_structs</t>
    <phoneticPr fontId="1" type="noConversion"/>
  </si>
  <si>
    <t>-O0/1</t>
    <phoneticPr fontId="1" type="noConversion"/>
  </si>
  <si>
    <t>clang 11941</t>
    <phoneticPr fontId="1" type="noConversion"/>
  </si>
  <si>
    <t>clang 22589</t>
  </si>
  <si>
    <t xml:space="preserve">clang 16474 </t>
    <phoneticPr fontId="1" type="noConversion"/>
  </si>
  <si>
    <t>gcc 86029</t>
  </si>
  <si>
    <t># Cond.(w)
expose</t>
    <phoneticPr fontId="1" type="noConversion"/>
  </si>
  <si>
    <t># Cond.(w, o)
expose</t>
    <phoneticPr fontId="1" type="noConversion"/>
  </si>
  <si>
    <t># Fully
expose</t>
    <phoneticPr fontId="1" type="noConversion"/>
  </si>
  <si>
    <t>CP-Detector Conditionally (Trig. + Sugg.) Expose</t>
    <phoneticPr fontId="1" type="noConversion"/>
  </si>
  <si>
    <t>CP-Detector Conditionally (Trig.) Expose</t>
    <phoneticPr fontId="1" type="noConversion"/>
  </si>
  <si>
    <t>clang 14651</t>
  </si>
  <si>
    <t>httpd-54852</t>
  </si>
  <si>
    <t>httpd-48215</t>
  </si>
  <si>
    <t>mysql-80784</t>
  </si>
  <si>
    <t>VirtualHost</t>
    <phoneticPr fontId="1" type="noConversion"/>
  </si>
  <si>
    <t>innodb_flush_log_at_trx_commit</t>
    <phoneticPr fontId="1" type="noConversion"/>
  </si>
  <si>
    <t>MongoDB-20306</t>
    <phoneticPr fontId="1" type="noConversion"/>
  </si>
  <si>
    <t>Squid-3189</t>
  </si>
  <si>
    <t>gcc 62016</t>
  </si>
  <si>
    <t>-O3, -fno-inline</t>
    <phoneticPr fontId="1" type="noConversion"/>
  </si>
  <si>
    <t>gcc 38518</t>
  </si>
  <si>
    <t>MariaDB-6292</t>
    <phoneticPr fontId="1" type="noConversion"/>
  </si>
  <si>
    <t>join_cache_level</t>
    <phoneticPr fontId="1" type="noConversion"/>
  </si>
  <si>
    <t>suite/innodb/create_table</t>
    <phoneticPr fontId="1" type="noConversion"/>
  </si>
  <si>
    <t>-O3, -fno-prefetch-loop-arrays</t>
    <phoneticPr fontId="1" type="noConversion"/>
  </si>
  <si>
    <t>org.apache.derbyTesting.perf</t>
    <phoneticPr fontId="1" type="noConversion"/>
  </si>
  <si>
    <t>Databases</t>
    <phoneticPr fontId="1" type="noConversion"/>
  </si>
  <si>
    <t>Compilers</t>
    <phoneticPr fontId="1" type="noConversion"/>
  </si>
  <si>
    <t>SquidBlocker</t>
    <phoneticPr fontId="1" type="noConversion"/>
  </si>
  <si>
    <t>Optimization(no-violate)</t>
    <phoneticPr fontId="1" type="noConversion"/>
  </si>
  <si>
    <t>Function-2(no-violate)</t>
    <phoneticPr fontId="1" type="noConversion"/>
  </si>
  <si>
    <t>Non-Influence</t>
  </si>
  <si>
    <t>Non-Influence</t>
    <phoneticPr fontId="1" type="noConversion"/>
  </si>
  <si>
    <t>sort_buffer_size (numeric)</t>
    <phoneticPr fontId="1" type="noConversion"/>
  </si>
  <si>
    <t>innodb_change_buffering</t>
    <phoneticPr fontId="1" type="noConversion"/>
  </si>
  <si>
    <t>read_buffer_size (numeric)</t>
    <phoneticPr fontId="1" type="noConversion"/>
  </si>
  <si>
    <t>innodb_sort_buffer_size (numeric)</t>
    <phoneticPr fontId="1" type="noConversion"/>
  </si>
  <si>
    <t>query_cache_size (numeric)</t>
    <phoneticPr fontId="1" type="noConversion"/>
  </si>
  <si>
    <t>innodb_fill_factor (numeric)</t>
    <phoneticPr fontId="1" type="noConversion"/>
  </si>
  <si>
    <t>innodb_buffer_pool_size (numeric)</t>
    <phoneticPr fontId="1" type="noConversion"/>
  </si>
  <si>
    <t>max_recursive_iterations (numeric)</t>
    <phoneticPr fontId="1" type="noConversion"/>
  </si>
  <si>
    <t>derby.language.sequence.preallocator (numeric)</t>
    <phoneticPr fontId="1" type="noConversion"/>
  </si>
  <si>
    <t>gin_fuzzy_search_limit (numeric)</t>
    <phoneticPr fontId="1" type="noConversion"/>
  </si>
  <si>
    <t>max_memory_rows (numeric)</t>
    <phoneticPr fontId="1" type="noConversion"/>
  </si>
  <si>
    <t>wiredTigerCacheSizeGB (numeric)</t>
    <phoneticPr fontId="1" type="noConversion"/>
  </si>
  <si>
    <t>StartServers (numeric)</t>
    <phoneticPr fontId="1" type="noConversion"/>
  </si>
  <si>
    <t>mod_proxy_balancer.timeout (numeric)</t>
    <phoneticPr fontId="1" type="noConversion"/>
  </si>
  <si>
    <t>SSLVerifyDepth (numeric), SSLEngine</t>
    <phoneticPr fontId="1" type="noConversion"/>
  </si>
  <si>
    <t>mod_proxy.KeepAlive</t>
    <phoneticPr fontId="1" type="noConversion"/>
  </si>
  <si>
    <t>unpackWARs</t>
    <phoneticPr fontId="1" type="noConversion"/>
  </si>
  <si>
    <t>delay_key_write</t>
    <phoneticPr fontId="1" type="noConversion"/>
  </si>
  <si>
    <t>ab (apache benchmark)</t>
    <phoneticPr fontId="1" type="noConversion"/>
  </si>
  <si>
    <t>start/restart/graceful</t>
    <phoneticPr fontId="1" type="noConversion"/>
  </si>
  <si>
    <t>JPA Benchmark</t>
    <phoneticPr fontId="1" type="noConversion"/>
  </si>
  <si>
    <t>False Positive
(in Fixed version)</t>
    <phoneticPr fontId="1" type="noConversion"/>
  </si>
  <si>
    <t>Web App</t>
    <phoneticPr fontId="1" type="noConversion"/>
  </si>
  <si>
    <t>sysbench/oltp_read_only</t>
    <phoneticPr fontId="1" type="noConversion"/>
  </si>
  <si>
    <t>sysbench/oltp_insert</t>
    <phoneticPr fontId="1" type="noConversion"/>
  </si>
  <si>
    <t>sysbench/update_non_index</t>
    <phoneticPr fontId="1" type="noConversion"/>
  </si>
  <si>
    <t>MariaDB-8696</t>
    <phoneticPr fontId="1" type="noConversion"/>
  </si>
  <si>
    <t>Suggest Right PP</t>
    <phoneticPr fontId="1" type="noConversion"/>
  </si>
  <si>
    <t>Benchmark</t>
    <phoneticPr fontId="1" type="noConversion"/>
  </si>
  <si>
    <t>Spin</t>
  </si>
  <si>
    <t>32K, 4G (1/4RAM)</t>
    <phoneticPr fontId="1" type="noConversion"/>
  </si>
  <si>
    <t>8K, 2G (Docum. Given)</t>
    <phoneticPr fontId="1" type="noConversion"/>
  </si>
  <si>
    <t>64K, 64M (Docum. Given)</t>
    <phoneticPr fontId="1" type="noConversion"/>
  </si>
  <si>
    <t>0, 4G (1/4RAM)</t>
    <phoneticPr fontId="1" type="noConversion"/>
  </si>
  <si>
    <t>0, 100 (Docum. Given)</t>
    <phoneticPr fontId="1" type="noConversion"/>
  </si>
  <si>
    <t>5M, 4G (1/4RAM)</t>
    <phoneticPr fontId="1" type="noConversion"/>
  </si>
  <si>
    <t>upper Bound (lower all given in documents)
(numeric only)</t>
    <phoneticPr fontId="1" type="noConversion"/>
  </si>
  <si>
    <t>0, 4G (Docum. Given)</t>
    <phoneticPr fontId="1" type="noConversion"/>
  </si>
  <si>
    <t>10, 20000 (Docum. Recom.)</t>
    <phoneticPr fontId="1" type="noConversion"/>
  </si>
  <si>
    <t>1000, 160000  (Docum. Recom. + 1/4RAM)</t>
    <phoneticPr fontId="1" type="noConversion"/>
  </si>
  <si>
    <t>256M, 4G (1/4RAM)</t>
    <phoneticPr fontId="1" type="noConversion"/>
  </si>
  <si>
    <t>1M, 4G (1/4RAM)</t>
    <phoneticPr fontId="1" type="noConversion"/>
  </si>
  <si>
    <t>1, 16 (CPU cores)</t>
    <phoneticPr fontId="1" type="noConversion"/>
  </si>
  <si>
    <t>1, 60</t>
    <phoneticPr fontId="1" type="noConversion"/>
  </si>
  <si>
    <t>0, 10 (Docum. Recom.)</t>
    <phoneticPr fontId="1" type="noConversion"/>
  </si>
  <si>
    <t># Pairs in Our sampling (mem.- step=10, other-step=2)
(numeric only)</t>
    <phoneticPr fontId="1" type="noConversion"/>
  </si>
  <si>
    <t># Pairs Baseline
Density = 16
(numeric only)</t>
    <phoneticPr fontId="1" type="noConversion"/>
  </si>
  <si>
    <t>cache_mem (numeric), maximum_object_size_in_memory (constraints)</t>
    <phoneticPr fontId="1" type="noConversion"/>
  </si>
  <si>
    <t>False
Positives</t>
    <phoneticPr fontId="1" type="noConversion"/>
  </si>
  <si>
    <t>YCSB:core:workload-C</t>
    <phoneticPr fontId="1" type="noConversion"/>
  </si>
  <si>
    <t>Category</t>
    <phoneticPr fontId="1" type="noConversion"/>
  </si>
  <si>
    <t>Cnt</t>
    <phoneticPr fontId="1" type="noConversion"/>
  </si>
  <si>
    <t>PP violated</t>
    <phoneticPr fontId="1" type="noConversion"/>
  </si>
  <si>
    <t>False pred. PP</t>
    <phoneticPr fontId="1" type="noConversion"/>
  </si>
  <si>
    <t>No trigger</t>
    <phoneticPr fontId="1" type="noConversion"/>
  </si>
  <si>
    <t>No pred. PP</t>
    <phoneticPr fontId="1" type="noConversion"/>
  </si>
  <si>
    <t>No violate (Threshold)</t>
    <phoneticPr fontId="1" type="noConversion"/>
  </si>
  <si>
    <t>😄</t>
    <phoneticPr fontId="1" type="noConversion"/>
  </si>
  <si>
    <t>Why CP-Detector 
cannot expose</t>
    <phoneticPr fontId="1" type="noConversion"/>
  </si>
  <si>
    <t>Given right pred. PP, can CP-Detector expose</t>
    <phoneticPr fontId="1" type="noConversion"/>
  </si>
  <si>
    <t>0, 200 (Docum. Recom.)</t>
    <phoneticPr fontId="1" type="noConversion"/>
  </si>
  <si>
    <t>Why FP</t>
    <phoneticPr fontId="1" type="noConversion"/>
  </si>
  <si>
    <t>query cache is ill designed</t>
    <phoneticPr fontId="1" type="noConversion"/>
  </si>
  <si>
    <t>without PP, but predicted one and violated</t>
    <phoneticPr fontId="1" type="noConversion"/>
  </si>
  <si>
    <t>gcc 77844</t>
    <phoneticPr fontId="1" type="noConversion"/>
  </si>
  <si>
    <t>PP-6, with default Tr1 and Tr2, still report a bug in fixed version</t>
    <phoneticPr fontId="1" type="noConversion"/>
  </si>
  <si>
    <t>-m32/-m64 is not Non-Influence. It depends on Hardware</t>
    <phoneticPr fontId="1" type="noConversion"/>
  </si>
  <si>
    <t>No PP, Falsely pred. PP hold</t>
    <phoneticPr fontId="1" type="noConversion"/>
  </si>
  <si>
    <t>false PP. should be PP-2 but suggested PP-4, and PP-4 violated</t>
    <phoneticPr fontId="1" type="noConversion"/>
  </si>
  <si>
    <t>--(no PP)</t>
    <phoneticPr fontId="1" type="noConversion"/>
  </si>
  <si>
    <t>NOT in studied CPBugs</t>
    <phoneticPr fontId="1" type="noConversion"/>
  </si>
  <si>
    <t>(6 years)</t>
    <phoneticPr fontId="1" type="noConversion"/>
  </si>
  <si>
    <t>(9 years)</t>
    <phoneticPr fontId="1" type="noConversion"/>
  </si>
  <si>
    <t>(8 years)</t>
    <phoneticPr fontId="1" type="noConversion"/>
  </si>
  <si>
    <t>(15 years)</t>
    <phoneticPr fontId="1" type="noConversion"/>
  </si>
  <si>
    <t>(10 years)</t>
    <phoneticPr fontId="1" type="noConversion"/>
  </si>
  <si>
    <t>(10  years)</t>
    <phoneticPr fontId="1" type="noConversion"/>
  </si>
  <si>
    <t>(5 years)</t>
    <phoneticPr fontId="1" type="noConversion"/>
  </si>
  <si>
    <t>Comment</t>
    <phoneticPr fontId="1" type="noConversion"/>
  </si>
  <si>
    <t>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</si>
</sst>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theme="6"/>
      <name val="等线"/>
      <family val="4"/>
      <charset val="134"/>
      <scheme val="minor"/>
    </font>
    <font>
      <sz val="12"/>
      <color theme="6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 applyBorder="1">
      <alignment vertical="center"/>
    </xf>
    <xf numFmtId="0" fontId="5" fillId="0" borderId="0" xfId="1" applyFont="1" applyBorder="1">
      <alignment vertical="center"/>
    </xf>
    <xf numFmtId="0" fontId="0" fillId="0" borderId="0" xfId="0" quotePrefix="1" applyBorder="1">
      <alignment vertical="center"/>
    </xf>
    <xf numFmtId="0" fontId="0" fillId="2" borderId="0" xfId="0" applyFill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5" fillId="0" borderId="0" xfId="0" quotePrefix="1" applyFont="1" applyBorder="1">
      <alignment vertical="center"/>
    </xf>
    <xf numFmtId="0" fontId="4" fillId="0" borderId="0" xfId="0" applyFont="1" applyFill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0" borderId="0" xfId="0" quotePrefix="1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5" fillId="0" borderId="0" xfId="0" applyFont="1" applyBorder="1">
      <alignment vertical="center"/>
    </xf>
    <xf numFmtId="0" fontId="0" fillId="0" borderId="0" xfId="0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quotePrefix="1" applyFill="1" applyBorder="1">
      <alignment vertical="center"/>
    </xf>
    <xf numFmtId="0" fontId="0" fillId="3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6" borderId="0" xfId="0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0" fillId="4" borderId="0" xfId="0" quotePrefix="1" applyFill="1" applyBorder="1">
      <alignment vertical="center"/>
    </xf>
    <xf numFmtId="0" fontId="0" fillId="0" borderId="0" xfId="0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jira.mariadb.org/browse/MDEV-5802" TargetMode="External"/><Relationship Id="rId18" Type="http://schemas.openxmlformats.org/officeDocument/2006/relationships/hyperlink" Target="https://jira.mongodb.org/browse/SERVER-30643" TargetMode="External"/><Relationship Id="rId26" Type="http://schemas.openxmlformats.org/officeDocument/2006/relationships/hyperlink" Target="https://gcc.gnu.org/bugzilla/show_bug.cgi?id=53397" TargetMode="External"/><Relationship Id="rId39" Type="http://schemas.openxmlformats.org/officeDocument/2006/relationships/hyperlink" Target="https://bugs.llvm.org/show_bug.cgi?id=37531" TargetMode="External"/><Relationship Id="rId21" Type="http://schemas.openxmlformats.org/officeDocument/2006/relationships/hyperlink" Target="https://bz.apache.org/bugzilla/show_bug.cgi?id=45445" TargetMode="External"/><Relationship Id="rId34" Type="http://schemas.openxmlformats.org/officeDocument/2006/relationships/hyperlink" Target="https://gcc.gnu.org/bugzilla/show_bug.cgi?id=84149" TargetMode="External"/><Relationship Id="rId42" Type="http://schemas.openxmlformats.org/officeDocument/2006/relationships/hyperlink" Target="https://bugs.llvm.org/show_bug.cgi?id=14651" TargetMode="External"/><Relationship Id="rId47" Type="http://schemas.openxmlformats.org/officeDocument/2006/relationships/hyperlink" Target="https://bz.apache.org/bugzilla/show_bug.cgi?id=57251" TargetMode="External"/><Relationship Id="rId50" Type="http://schemas.openxmlformats.org/officeDocument/2006/relationships/hyperlink" Target="https://bugs.llvm.org/show_bug.cgi?id=32037" TargetMode="External"/><Relationship Id="rId7" Type="http://schemas.openxmlformats.org/officeDocument/2006/relationships/hyperlink" Target="https://bugs.mysql.com/bug.php?id=37844" TargetMode="External"/><Relationship Id="rId2" Type="http://schemas.openxmlformats.org/officeDocument/2006/relationships/hyperlink" Target="https://bugs.mysql.com/bug.php?id=77094" TargetMode="External"/><Relationship Id="rId16" Type="http://schemas.openxmlformats.org/officeDocument/2006/relationships/hyperlink" Target="https://jira.mariadb.org/browse/MDEV-6714" TargetMode="External"/><Relationship Id="rId29" Type="http://schemas.openxmlformats.org/officeDocument/2006/relationships/hyperlink" Target="https://gcc.gnu.org/bugzilla/show_bug.cgi?id=45422" TargetMode="External"/><Relationship Id="rId11" Type="http://schemas.openxmlformats.org/officeDocument/2006/relationships/hyperlink" Target="https://jira.mariadb.org/browse/MDEV-12556" TargetMode="External"/><Relationship Id="rId24" Type="http://schemas.openxmlformats.org/officeDocument/2006/relationships/hyperlink" Target="https://gcc.gnu.org/bugzilla/show_bug.cgi?id=43632" TargetMode="External"/><Relationship Id="rId32" Type="http://schemas.openxmlformats.org/officeDocument/2006/relationships/hyperlink" Target="https://bugs.llvm.org/show_bug.cgi?id=11941" TargetMode="External"/><Relationship Id="rId37" Type="http://schemas.openxmlformats.org/officeDocument/2006/relationships/hyperlink" Target="https://bugs.llvm.org/show_bug.cgi?id=35198" TargetMode="External"/><Relationship Id="rId40" Type="http://schemas.openxmlformats.org/officeDocument/2006/relationships/hyperlink" Target="https://bugs.llvm.org/show_bug.cgi?id=22589" TargetMode="External"/><Relationship Id="rId45" Type="http://schemas.openxmlformats.org/officeDocument/2006/relationships/hyperlink" Target="https://bugs.mysql.com/bug.php?id=80784" TargetMode="External"/><Relationship Id="rId53" Type="http://schemas.openxmlformats.org/officeDocument/2006/relationships/hyperlink" Target="https://jira.mariadb.org/browse/MDEV-8696" TargetMode="External"/><Relationship Id="rId5" Type="http://schemas.openxmlformats.org/officeDocument/2006/relationships/hyperlink" Target="https://bugs.mysql.com/bug.php?id=78262" TargetMode="External"/><Relationship Id="rId10" Type="http://schemas.openxmlformats.org/officeDocument/2006/relationships/hyperlink" Target="https://bz.apache.org/bugzilla/show_bug.cgi?id=42871" TargetMode="External"/><Relationship Id="rId19" Type="http://schemas.openxmlformats.org/officeDocument/2006/relationships/hyperlink" Target="https://jira.mongodb.org/browse/SERVER-17386" TargetMode="External"/><Relationship Id="rId31" Type="http://schemas.openxmlformats.org/officeDocument/2006/relationships/hyperlink" Target="https://gcc.gnu.org/bugzilla/show_bug.cgi?id=63671" TargetMode="External"/><Relationship Id="rId44" Type="http://schemas.openxmlformats.org/officeDocument/2006/relationships/hyperlink" Target="https://bz.apache.org/bugzilla/show_bug.cgi?id=48215" TargetMode="External"/><Relationship Id="rId52" Type="http://schemas.openxmlformats.org/officeDocument/2006/relationships/hyperlink" Target="https://jira.mariadb.org/browse/MDEV-6292" TargetMode="External"/><Relationship Id="rId4" Type="http://schemas.openxmlformats.org/officeDocument/2006/relationships/hyperlink" Target="https://bugs.mysql.com/bug.php?id=54914" TargetMode="External"/><Relationship Id="rId9" Type="http://schemas.openxmlformats.org/officeDocument/2006/relationships/hyperlink" Target="https://bz.apache.org/bugzilla/show_bug.cgi?id=45464" TargetMode="External"/><Relationship Id="rId14" Type="http://schemas.openxmlformats.org/officeDocument/2006/relationships/hyperlink" Target="https://github.com/h2database/h2database/issues/430" TargetMode="External"/><Relationship Id="rId22" Type="http://schemas.openxmlformats.org/officeDocument/2006/relationships/hyperlink" Target="https://jira.mariadb.org/browse/MDEV-585" TargetMode="External"/><Relationship Id="rId27" Type="http://schemas.openxmlformats.org/officeDocument/2006/relationships/hyperlink" Target="https://gcc.gnu.org/bugzilla/show_bug.cgi?id=36439" TargetMode="External"/><Relationship Id="rId30" Type="http://schemas.openxmlformats.org/officeDocument/2006/relationships/hyperlink" Target="https://gcc.gnu.org/bugzilla/show_bug.cgi?id=23305" TargetMode="External"/><Relationship Id="rId35" Type="http://schemas.openxmlformats.org/officeDocument/2006/relationships/hyperlink" Target="https://bugs.mysql.com/bug.php?id=38551" TargetMode="External"/><Relationship Id="rId43" Type="http://schemas.openxmlformats.org/officeDocument/2006/relationships/hyperlink" Target="https://bz.apache.org/bugzilla/show_bug.cgi?id=54852" TargetMode="External"/><Relationship Id="rId48" Type="http://schemas.openxmlformats.org/officeDocument/2006/relationships/hyperlink" Target="https://bugs.squid-cache.org/show_bug.cgi?id=3189" TargetMode="External"/><Relationship Id="rId8" Type="http://schemas.openxmlformats.org/officeDocument/2006/relationships/hyperlink" Target="https://bz.apache.org/bugzilla/show_bug.cgi?id=50002" TargetMode="External"/><Relationship Id="rId51" Type="http://schemas.openxmlformats.org/officeDocument/2006/relationships/hyperlink" Target="https://gcc.gnu.org/bugzilla/show_bug.cgi?id=38518" TargetMode="External"/><Relationship Id="rId3" Type="http://schemas.openxmlformats.org/officeDocument/2006/relationships/hyperlink" Target="https://bugs.mysql.com/bug.php?id=44723" TargetMode="External"/><Relationship Id="rId12" Type="http://schemas.openxmlformats.org/officeDocument/2006/relationships/hyperlink" Target="https://issues.apache.org/jira/browse/DERBY-5780" TargetMode="External"/><Relationship Id="rId17" Type="http://schemas.openxmlformats.org/officeDocument/2006/relationships/hyperlink" Target="https://bz.apache.org/bugzilla/show_bug.cgi?id=48024" TargetMode="External"/><Relationship Id="rId25" Type="http://schemas.openxmlformats.org/officeDocument/2006/relationships/hyperlink" Target="https://gcc.gnu.org/bugzilla/show_bug.cgi?id=34163" TargetMode="External"/><Relationship Id="rId33" Type="http://schemas.openxmlformats.org/officeDocument/2006/relationships/hyperlink" Target="https://gcc.gnu.org/bugzilla/show_bug.cgi?id=18424" TargetMode="External"/><Relationship Id="rId38" Type="http://schemas.openxmlformats.org/officeDocument/2006/relationships/hyperlink" Target="https://bugs.llvm.org/show_bug.cgi?id=24888" TargetMode="External"/><Relationship Id="rId46" Type="http://schemas.openxmlformats.org/officeDocument/2006/relationships/hyperlink" Target="https://jira.mongodb.org/browse/SERVER-20306" TargetMode="External"/><Relationship Id="rId20" Type="http://schemas.openxmlformats.org/officeDocument/2006/relationships/hyperlink" Target="https://jira.mariadb.org/browse/MDEV-6504" TargetMode="External"/><Relationship Id="rId41" Type="http://schemas.openxmlformats.org/officeDocument/2006/relationships/hyperlink" Target="https://gcc.gnu.org/bugzilla/show_bug.cgi?id=86029" TargetMode="External"/><Relationship Id="rId1" Type="http://schemas.openxmlformats.org/officeDocument/2006/relationships/hyperlink" Target="https://bugs.mysql.com/bug.php?id=21727" TargetMode="External"/><Relationship Id="rId6" Type="http://schemas.openxmlformats.org/officeDocument/2006/relationships/hyperlink" Target="https://bugs.mysql.com/bug.php?id=60074" TargetMode="External"/><Relationship Id="rId15" Type="http://schemas.openxmlformats.org/officeDocument/2006/relationships/hyperlink" Target="https://bz.apache.org/bugzilla/show_bug.cgi?id=53420" TargetMode="External"/><Relationship Id="rId23" Type="http://schemas.openxmlformats.org/officeDocument/2006/relationships/hyperlink" Target="https://issues.apache.org/jira/browse/DERBY-704" TargetMode="External"/><Relationship Id="rId28" Type="http://schemas.openxmlformats.org/officeDocument/2006/relationships/hyperlink" Target="https://gcc.gnu.org/bugzilla/show_bug.cgi?id=21680" TargetMode="External"/><Relationship Id="rId36" Type="http://schemas.openxmlformats.org/officeDocument/2006/relationships/hyperlink" Target="https://bugs.llvm.org/show_bug.cgi?id=20842" TargetMode="External"/><Relationship Id="rId49" Type="http://schemas.openxmlformats.org/officeDocument/2006/relationships/hyperlink" Target="https://gcc.gnu.org/bugzilla/show_bug.cgi?id=6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9B7C-FBB0-CF45-B715-24BA8AB41335}">
  <dimension ref="A1:AB62"/>
  <sheetViews>
    <sheetView tabSelected="1" topLeftCell="O1" workbookViewId="0">
      <selection activeCell="Z25" sqref="Z25"/>
    </sheetView>
  </sheetViews>
  <sheetFormatPr baseColWidth="10" defaultRowHeight="16"/>
  <cols>
    <col min="1" max="1" width="23.5" bestFit="1" customWidth="1"/>
    <col min="2" max="2" width="4" bestFit="1" customWidth="1"/>
    <col min="3" max="3" width="13.83203125" customWidth="1"/>
    <col min="4" max="4" width="19.6640625" customWidth="1"/>
    <col min="5" max="5" width="65.33203125" style="2" bestFit="1" customWidth="1"/>
    <col min="6" max="6" width="25.1640625" bestFit="1" customWidth="1"/>
    <col min="7" max="7" width="9.5" bestFit="1" customWidth="1"/>
    <col min="8" max="8" width="9.5" customWidth="1"/>
    <col min="9" max="9" width="12.5" style="3" bestFit="1" customWidth="1"/>
    <col min="10" max="10" width="29.1640625" bestFit="1" customWidth="1"/>
    <col min="11" max="11" width="15.6640625" customWidth="1"/>
    <col min="12" max="12" width="25.5" bestFit="1" customWidth="1"/>
    <col min="13" max="13" width="23.1640625" bestFit="1" customWidth="1"/>
    <col min="14" max="14" width="21.33203125" customWidth="1"/>
    <col min="15" max="15" width="14.83203125" customWidth="1"/>
    <col min="16" max="16" width="19.83203125" customWidth="1"/>
    <col min="17" max="17" width="14" style="20" customWidth="1"/>
    <col min="18" max="18" width="26.1640625" customWidth="1"/>
    <col min="19" max="19" width="25.5" customWidth="1"/>
    <col min="20" max="20" width="32.1640625" style="3" bestFit="1" customWidth="1"/>
    <col min="21" max="21" width="63.1640625" style="3" bestFit="1" customWidth="1"/>
    <col min="22" max="22" width="14.83203125" bestFit="1" customWidth="1"/>
    <col min="23" max="23" width="10.5" bestFit="1" customWidth="1"/>
    <col min="24" max="24" width="8.5" bestFit="1" customWidth="1"/>
    <col min="25" max="25" width="11.6640625" bestFit="1" customWidth="1"/>
    <col min="26" max="26" width="14.1640625" bestFit="1" customWidth="1"/>
    <col min="28" max="28" width="11.1640625" bestFit="1" customWidth="1"/>
  </cols>
  <sheetData>
    <row r="1" spans="1:28" ht="68">
      <c r="A1" t="s">
        <v>210</v>
      </c>
      <c r="B1" s="5" t="s">
        <v>183</v>
      </c>
      <c r="C1" s="5" t="s">
        <v>182</v>
      </c>
      <c r="D1" s="5" t="s">
        <v>0</v>
      </c>
      <c r="E1" s="21" t="s">
        <v>19</v>
      </c>
      <c r="F1" s="5" t="s">
        <v>184</v>
      </c>
      <c r="G1" s="16" t="s">
        <v>159</v>
      </c>
      <c r="H1" s="33" t="s">
        <v>160</v>
      </c>
      <c r="I1" s="33"/>
      <c r="J1" s="33"/>
      <c r="K1" s="16" t="s">
        <v>191</v>
      </c>
      <c r="L1" s="16" t="s">
        <v>190</v>
      </c>
      <c r="M1" s="16" t="s">
        <v>168</v>
      </c>
      <c r="N1" s="16" t="s">
        <v>177</v>
      </c>
      <c r="O1" s="16" t="s">
        <v>178</v>
      </c>
      <c r="P1" s="22" t="s">
        <v>90</v>
      </c>
      <c r="Q1" s="23" t="s">
        <v>89</v>
      </c>
      <c r="R1" s="24" t="s">
        <v>108</v>
      </c>
      <c r="S1" s="24" t="s">
        <v>107</v>
      </c>
      <c r="T1" s="31" t="s">
        <v>153</v>
      </c>
      <c r="U1" s="15" t="s">
        <v>193</v>
      </c>
      <c r="V1" s="11" t="s">
        <v>44</v>
      </c>
      <c r="W1" s="12" t="s">
        <v>41</v>
      </c>
      <c r="X1" s="19" t="s">
        <v>106</v>
      </c>
      <c r="Y1" s="12" t="s">
        <v>104</v>
      </c>
      <c r="Z1" s="12" t="s">
        <v>105</v>
      </c>
      <c r="AB1" s="12" t="s">
        <v>180</v>
      </c>
    </row>
    <row r="2" spans="1:28">
      <c r="B2" s="5">
        <v>1</v>
      </c>
      <c r="C2" s="5" t="s">
        <v>125</v>
      </c>
      <c r="D2" s="7" t="s">
        <v>1</v>
      </c>
      <c r="E2" s="25" t="s">
        <v>132</v>
      </c>
      <c r="F2" s="5" t="s">
        <v>2</v>
      </c>
      <c r="G2" s="5" t="s">
        <v>3</v>
      </c>
      <c r="H2" s="6" t="s">
        <v>14</v>
      </c>
      <c r="I2" s="6"/>
      <c r="J2" s="9" t="s">
        <v>16</v>
      </c>
      <c r="K2" s="5" t="s">
        <v>3</v>
      </c>
      <c r="L2" s="5" t="s">
        <v>189</v>
      </c>
      <c r="M2" s="5" t="s">
        <v>162</v>
      </c>
      <c r="N2" s="5">
        <v>10</v>
      </c>
      <c r="O2" s="5">
        <v>120</v>
      </c>
      <c r="P2" s="6"/>
      <c r="Q2" s="18" t="str">
        <f t="shared" ref="Q2:Q33" si="0">IF(AND(G2="Y", H2="Y", K2="Y"),"Y","N")</f>
        <v>N</v>
      </c>
      <c r="R2" s="5" t="str">
        <f t="shared" ref="R2:R33" si="1">IF(AND(G2="Y", K2="Y"),"Y","N")</f>
        <v>Y</v>
      </c>
      <c r="S2" s="5" t="str">
        <f t="shared" ref="S2:S41" si="2">K2</f>
        <v>Y</v>
      </c>
      <c r="T2" s="6">
        <v>0</v>
      </c>
      <c r="V2" s="5" t="s">
        <v>8</v>
      </c>
      <c r="W2" s="5">
        <f t="shared" ref="W2:W8" si="3">COUNTIF(F:F,_xlfn.CONCAT(V2,"*"))</f>
        <v>7</v>
      </c>
      <c r="X2" s="18">
        <f t="shared" ref="X2:X8" si="4">COUNTIFS(F:F,_xlfn.CONCAT(V2,"*"),Q:Q,"Y")</f>
        <v>2</v>
      </c>
      <c r="Y2" s="5">
        <f t="shared" ref="Y2:Y9" si="5">COUNTIFS(F:F,_xlfn.CONCAT(V2,"*"),R:R,"Y")</f>
        <v>5</v>
      </c>
      <c r="Z2" s="5">
        <f t="shared" ref="Z2:Z8" si="6">COUNTIFS(F:F,CONCATENATE(V2,"*"),S:S,"Y")</f>
        <v>6</v>
      </c>
      <c r="AA2" t="str">
        <f t="shared" ref="AA2:AA10" si="7">_xlfn.CONCAT(X2,"/",Y2,"/",Z2)</f>
        <v>2/5/6</v>
      </c>
      <c r="AB2" s="5">
        <f t="shared" ref="AB2:AB8" si="8">SUMIF(F:F,_xlfn.CONCAT(V2,"*"),T:T)</f>
        <v>2</v>
      </c>
    </row>
    <row r="3" spans="1:28">
      <c r="B3" s="5">
        <v>2</v>
      </c>
      <c r="C3" s="5" t="s">
        <v>125</v>
      </c>
      <c r="D3" s="7" t="s">
        <v>6</v>
      </c>
      <c r="E3" s="25" t="s">
        <v>114</v>
      </c>
      <c r="F3" s="5" t="s">
        <v>4</v>
      </c>
      <c r="G3" s="5" t="s">
        <v>3</v>
      </c>
      <c r="H3" s="6" t="s">
        <v>3</v>
      </c>
      <c r="I3" s="6" t="s">
        <v>209</v>
      </c>
      <c r="J3" s="6" t="s">
        <v>157</v>
      </c>
      <c r="K3" s="5" t="s">
        <v>3</v>
      </c>
      <c r="L3" s="5" t="s">
        <v>189</v>
      </c>
      <c r="M3" s="9" t="s">
        <v>16</v>
      </c>
      <c r="N3" s="9" t="s">
        <v>16</v>
      </c>
      <c r="O3" s="9" t="s">
        <v>16</v>
      </c>
      <c r="P3" s="6"/>
      <c r="Q3" s="18" t="str">
        <f t="shared" si="0"/>
        <v>Y</v>
      </c>
      <c r="R3" s="5" t="str">
        <f t="shared" si="1"/>
        <v>Y</v>
      </c>
      <c r="S3" s="5" t="str">
        <f t="shared" si="2"/>
        <v>Y</v>
      </c>
      <c r="T3" s="6">
        <v>0</v>
      </c>
      <c r="V3" s="5" t="s">
        <v>4</v>
      </c>
      <c r="W3" s="5">
        <f t="shared" si="3"/>
        <v>12</v>
      </c>
      <c r="X3" s="18">
        <f t="shared" si="4"/>
        <v>7</v>
      </c>
      <c r="Y3" s="5">
        <f t="shared" si="5"/>
        <v>10</v>
      </c>
      <c r="Z3" s="5">
        <f t="shared" si="6"/>
        <v>12</v>
      </c>
      <c r="AA3" t="str">
        <f t="shared" si="7"/>
        <v>7/10/12</v>
      </c>
      <c r="AB3" s="5">
        <f t="shared" si="8"/>
        <v>0</v>
      </c>
    </row>
    <row r="4" spans="1:28">
      <c r="B4" s="5">
        <v>3</v>
      </c>
      <c r="C4" s="5" t="s">
        <v>125</v>
      </c>
      <c r="D4" s="7" t="s">
        <v>5</v>
      </c>
      <c r="E4" s="25" t="s">
        <v>134</v>
      </c>
      <c r="F4" s="5" t="s">
        <v>2</v>
      </c>
      <c r="G4" s="5" t="s">
        <v>3</v>
      </c>
      <c r="H4" s="6" t="s">
        <v>14</v>
      </c>
      <c r="I4" s="6"/>
      <c r="J4" s="9" t="s">
        <v>16</v>
      </c>
      <c r="K4" s="5" t="s">
        <v>3</v>
      </c>
      <c r="L4" s="5" t="s">
        <v>189</v>
      </c>
      <c r="M4" s="5" t="s">
        <v>163</v>
      </c>
      <c r="N4" s="5">
        <v>10</v>
      </c>
      <c r="O4" s="5">
        <v>120</v>
      </c>
      <c r="P4" s="6" t="s">
        <v>3</v>
      </c>
      <c r="Q4" s="18" t="str">
        <f t="shared" si="0"/>
        <v>N</v>
      </c>
      <c r="R4" s="5" t="str">
        <f t="shared" si="1"/>
        <v>Y</v>
      </c>
      <c r="S4" s="5" t="str">
        <f t="shared" si="2"/>
        <v>Y</v>
      </c>
      <c r="T4" s="6">
        <v>0</v>
      </c>
      <c r="V4" s="5" t="s">
        <v>40</v>
      </c>
      <c r="W4" s="5">
        <f t="shared" si="3"/>
        <v>9</v>
      </c>
      <c r="X4" s="18">
        <f t="shared" si="4"/>
        <v>4</v>
      </c>
      <c r="Y4" s="5">
        <f t="shared" si="5"/>
        <v>7</v>
      </c>
      <c r="Z4" s="5">
        <f t="shared" si="6"/>
        <v>8</v>
      </c>
      <c r="AA4" t="str">
        <f t="shared" si="7"/>
        <v>4/7/8</v>
      </c>
      <c r="AB4" s="5">
        <f t="shared" si="8"/>
        <v>0</v>
      </c>
    </row>
    <row r="5" spans="1:28">
      <c r="B5" s="5">
        <v>4</v>
      </c>
      <c r="C5" s="5" t="s">
        <v>125</v>
      </c>
      <c r="D5" s="7" t="s">
        <v>7</v>
      </c>
      <c r="E5" s="25" t="s">
        <v>133</v>
      </c>
      <c r="F5" s="5" t="s">
        <v>8</v>
      </c>
      <c r="G5" s="5" t="s">
        <v>3</v>
      </c>
      <c r="H5" s="6" t="s">
        <v>3</v>
      </c>
      <c r="I5" s="6" t="s">
        <v>208</v>
      </c>
      <c r="J5" s="6" t="s">
        <v>156</v>
      </c>
      <c r="K5" s="5" t="s">
        <v>3</v>
      </c>
      <c r="L5" s="5" t="s">
        <v>189</v>
      </c>
      <c r="M5" s="9" t="s">
        <v>16</v>
      </c>
      <c r="N5" s="9" t="s">
        <v>16</v>
      </c>
      <c r="O5" s="9" t="s">
        <v>16</v>
      </c>
      <c r="P5" s="6"/>
      <c r="Q5" s="18" t="str">
        <f t="shared" si="0"/>
        <v>Y</v>
      </c>
      <c r="R5" s="5" t="str">
        <f t="shared" si="1"/>
        <v>Y</v>
      </c>
      <c r="S5" s="5" t="str">
        <f t="shared" si="2"/>
        <v>Y</v>
      </c>
      <c r="T5" s="6">
        <v>0</v>
      </c>
      <c r="V5" s="5" t="s">
        <v>2</v>
      </c>
      <c r="W5" s="5">
        <f t="shared" si="3"/>
        <v>12</v>
      </c>
      <c r="X5" s="18">
        <f t="shared" si="4"/>
        <v>2</v>
      </c>
      <c r="Y5" s="5">
        <f t="shared" si="5"/>
        <v>11</v>
      </c>
      <c r="Z5" s="5">
        <f t="shared" si="6"/>
        <v>12</v>
      </c>
      <c r="AA5" t="str">
        <f t="shared" si="7"/>
        <v>2/11/12</v>
      </c>
      <c r="AB5" s="5">
        <f t="shared" si="8"/>
        <v>1</v>
      </c>
    </row>
    <row r="6" spans="1:28">
      <c r="B6" s="5">
        <v>5</v>
      </c>
      <c r="C6" s="5" t="s">
        <v>125</v>
      </c>
      <c r="D6" s="7" t="s">
        <v>9</v>
      </c>
      <c r="E6" s="25" t="s">
        <v>135</v>
      </c>
      <c r="F6" s="5" t="s">
        <v>2</v>
      </c>
      <c r="G6" s="5" t="s">
        <v>3</v>
      </c>
      <c r="H6" s="6" t="s">
        <v>14</v>
      </c>
      <c r="I6" s="6"/>
      <c r="J6" s="9" t="s">
        <v>16</v>
      </c>
      <c r="K6" s="5" t="s">
        <v>3</v>
      </c>
      <c r="L6" s="5" t="s">
        <v>189</v>
      </c>
      <c r="M6" s="5" t="s">
        <v>164</v>
      </c>
      <c r="N6" s="5">
        <v>6</v>
      </c>
      <c r="O6" s="5">
        <v>120</v>
      </c>
      <c r="P6" s="6"/>
      <c r="Q6" s="18" t="str">
        <f t="shared" si="0"/>
        <v>N</v>
      </c>
      <c r="R6" s="5" t="str">
        <f t="shared" si="1"/>
        <v>Y</v>
      </c>
      <c r="S6" s="5" t="str">
        <f t="shared" si="2"/>
        <v>Y</v>
      </c>
      <c r="T6" s="6">
        <v>0</v>
      </c>
      <c r="V6" s="5" t="s">
        <v>27</v>
      </c>
      <c r="W6" s="5">
        <f t="shared" si="3"/>
        <v>2</v>
      </c>
      <c r="X6" s="18">
        <f t="shared" si="4"/>
        <v>0</v>
      </c>
      <c r="Y6" s="5">
        <f t="shared" si="5"/>
        <v>1</v>
      </c>
      <c r="Z6" s="5">
        <f t="shared" si="6"/>
        <v>2</v>
      </c>
      <c r="AA6" t="str">
        <f t="shared" si="7"/>
        <v>0/1/2</v>
      </c>
      <c r="AB6" s="5">
        <f t="shared" si="8"/>
        <v>0</v>
      </c>
    </row>
    <row r="7" spans="1:28">
      <c r="B7" s="5">
        <v>6</v>
      </c>
      <c r="C7" s="5" t="s">
        <v>125</v>
      </c>
      <c r="D7" s="7" t="s">
        <v>10</v>
      </c>
      <c r="E7" s="25" t="s">
        <v>136</v>
      </c>
      <c r="F7" s="5" t="s">
        <v>2</v>
      </c>
      <c r="G7" s="5" t="s">
        <v>3</v>
      </c>
      <c r="H7" s="6" t="s">
        <v>3</v>
      </c>
      <c r="I7" s="6" t="s">
        <v>204</v>
      </c>
      <c r="J7" s="6" t="s">
        <v>155</v>
      </c>
      <c r="K7" s="5" t="s">
        <v>3</v>
      </c>
      <c r="L7" s="5" t="s">
        <v>189</v>
      </c>
      <c r="M7" s="5" t="s">
        <v>165</v>
      </c>
      <c r="N7" s="6">
        <v>14</v>
      </c>
      <c r="O7" s="5">
        <v>120</v>
      </c>
      <c r="P7" s="6"/>
      <c r="Q7" s="18" t="str">
        <f t="shared" si="0"/>
        <v>Y</v>
      </c>
      <c r="R7" s="5" t="str">
        <f t="shared" si="1"/>
        <v>Y</v>
      </c>
      <c r="S7" s="5" t="str">
        <f t="shared" si="2"/>
        <v>Y</v>
      </c>
      <c r="T7" s="32">
        <v>1</v>
      </c>
      <c r="U7" s="3" t="s">
        <v>194</v>
      </c>
      <c r="V7" s="5" t="s">
        <v>21</v>
      </c>
      <c r="W7" s="5">
        <f t="shared" si="3"/>
        <v>9</v>
      </c>
      <c r="X7" s="18">
        <f t="shared" si="4"/>
        <v>2</v>
      </c>
      <c r="Y7" s="5">
        <f t="shared" si="5"/>
        <v>5</v>
      </c>
      <c r="Z7" s="5">
        <f t="shared" si="6"/>
        <v>8</v>
      </c>
      <c r="AA7" t="str">
        <f t="shared" si="7"/>
        <v>2/5/8</v>
      </c>
      <c r="AB7" s="5">
        <f t="shared" si="8"/>
        <v>2</v>
      </c>
    </row>
    <row r="8" spans="1:28">
      <c r="B8" s="5">
        <v>7</v>
      </c>
      <c r="C8" s="5" t="s">
        <v>125</v>
      </c>
      <c r="D8" s="7" t="s">
        <v>15</v>
      </c>
      <c r="E8" s="8" t="s">
        <v>137</v>
      </c>
      <c r="F8" s="9" t="s">
        <v>201</v>
      </c>
      <c r="G8" s="9" t="s">
        <v>3</v>
      </c>
      <c r="H8" s="6" t="s">
        <v>14</v>
      </c>
      <c r="I8" s="6"/>
      <c r="J8" s="9" t="s">
        <v>16</v>
      </c>
      <c r="K8" s="5" t="s">
        <v>14</v>
      </c>
      <c r="L8" s="10" t="s">
        <v>199</v>
      </c>
      <c r="M8" s="5" t="s">
        <v>166</v>
      </c>
      <c r="N8" s="6">
        <v>14</v>
      </c>
      <c r="O8" s="5">
        <v>120</v>
      </c>
      <c r="P8" s="6"/>
      <c r="Q8" s="18" t="str">
        <f t="shared" si="0"/>
        <v>N</v>
      </c>
      <c r="R8" s="5" t="str">
        <f t="shared" si="1"/>
        <v>N</v>
      </c>
      <c r="S8" s="5" t="str">
        <f t="shared" si="2"/>
        <v>N</v>
      </c>
      <c r="T8" s="32">
        <v>1</v>
      </c>
      <c r="U8" s="4" t="s">
        <v>195</v>
      </c>
      <c r="V8" s="5" t="s">
        <v>131</v>
      </c>
      <c r="W8" s="5">
        <f t="shared" si="3"/>
        <v>6</v>
      </c>
      <c r="X8" s="18">
        <f t="shared" si="4"/>
        <v>2</v>
      </c>
      <c r="Y8" s="5">
        <f t="shared" si="5"/>
        <v>4</v>
      </c>
      <c r="Z8" s="5">
        <f t="shared" si="6"/>
        <v>6</v>
      </c>
      <c r="AA8" t="str">
        <f t="shared" si="7"/>
        <v>2/4/6</v>
      </c>
      <c r="AB8" s="5">
        <f t="shared" si="8"/>
        <v>0</v>
      </c>
    </row>
    <row r="9" spans="1:28">
      <c r="B9" s="5">
        <v>8</v>
      </c>
      <c r="C9" s="5" t="s">
        <v>125</v>
      </c>
      <c r="D9" s="7" t="s">
        <v>112</v>
      </c>
      <c r="E9" s="8" t="s">
        <v>138</v>
      </c>
      <c r="F9" s="5" t="s">
        <v>2</v>
      </c>
      <c r="G9" s="5" t="s">
        <v>3</v>
      </c>
      <c r="H9" s="6" t="s">
        <v>14</v>
      </c>
      <c r="I9" s="6"/>
      <c r="J9" s="9" t="s">
        <v>16</v>
      </c>
      <c r="K9" s="5" t="s">
        <v>3</v>
      </c>
      <c r="L9" s="5" t="s">
        <v>189</v>
      </c>
      <c r="M9" s="5" t="s">
        <v>167</v>
      </c>
      <c r="N9" s="6">
        <v>6</v>
      </c>
      <c r="O9" s="5">
        <v>120</v>
      </c>
      <c r="P9" s="6"/>
      <c r="Q9" s="18" t="str">
        <f t="shared" si="0"/>
        <v>N</v>
      </c>
      <c r="R9" s="5" t="str">
        <f t="shared" si="1"/>
        <v>Y</v>
      </c>
      <c r="S9" s="5" t="str">
        <f t="shared" si="2"/>
        <v>Y</v>
      </c>
      <c r="T9" s="6">
        <v>0</v>
      </c>
      <c r="V9" s="5" t="s">
        <v>43</v>
      </c>
      <c r="W9" s="5">
        <f>COUNTIF(F:F,"--*")</f>
        <v>4</v>
      </c>
      <c r="X9" s="18">
        <v>0</v>
      </c>
      <c r="Y9" s="5">
        <f t="shared" si="5"/>
        <v>0</v>
      </c>
      <c r="Z9" s="5">
        <v>0</v>
      </c>
      <c r="AA9" t="str">
        <f t="shared" si="7"/>
        <v>0/0/0</v>
      </c>
      <c r="AB9" s="5">
        <f>SUMIF(F:F,_xlfn.CONCAT("--","*"),T:T)</f>
        <v>2</v>
      </c>
    </row>
    <row r="10" spans="1:28">
      <c r="B10" s="5">
        <v>9</v>
      </c>
      <c r="C10" s="5" t="s">
        <v>125</v>
      </c>
      <c r="D10" s="7" t="s">
        <v>46</v>
      </c>
      <c r="E10" s="8" t="s">
        <v>47</v>
      </c>
      <c r="F10" s="5" t="s">
        <v>8</v>
      </c>
      <c r="G10" s="5" t="s">
        <v>3</v>
      </c>
      <c r="H10" s="6" t="s">
        <v>14</v>
      </c>
      <c r="I10" s="6"/>
      <c r="J10" s="9" t="s">
        <v>16</v>
      </c>
      <c r="K10" s="5" t="s">
        <v>3</v>
      </c>
      <c r="L10" s="5" t="s">
        <v>189</v>
      </c>
      <c r="M10" s="9" t="s">
        <v>16</v>
      </c>
      <c r="N10" s="9" t="s">
        <v>16</v>
      </c>
      <c r="O10" s="9" t="s">
        <v>16</v>
      </c>
      <c r="P10" s="6"/>
      <c r="Q10" s="18" t="str">
        <f t="shared" si="0"/>
        <v>N</v>
      </c>
      <c r="R10" s="5" t="str">
        <f t="shared" si="1"/>
        <v>Y</v>
      </c>
      <c r="S10" s="5" t="str">
        <f t="shared" si="2"/>
        <v>Y</v>
      </c>
      <c r="T10" s="6">
        <v>0</v>
      </c>
      <c r="U10" s="6"/>
      <c r="V10" s="13" t="s">
        <v>42</v>
      </c>
      <c r="W10" s="5">
        <f>SUM(W2:W9)</f>
        <v>61</v>
      </c>
      <c r="X10" s="18">
        <f>SUM(X2:X9)</f>
        <v>19</v>
      </c>
      <c r="Y10" s="5">
        <f>SUM(Y2:Y9)</f>
        <v>43</v>
      </c>
      <c r="Z10" s="5">
        <f>SUM(Z2:Z9)</f>
        <v>54</v>
      </c>
      <c r="AA10" t="str">
        <f t="shared" si="7"/>
        <v>19/43/54</v>
      </c>
      <c r="AB10" s="5">
        <f>SUM(AB2:AB9)</f>
        <v>7</v>
      </c>
    </row>
    <row r="11" spans="1:28">
      <c r="B11" s="5">
        <v>10</v>
      </c>
      <c r="C11" s="5" t="s">
        <v>125</v>
      </c>
      <c r="D11" s="7" t="s">
        <v>23</v>
      </c>
      <c r="E11" s="25" t="s">
        <v>139</v>
      </c>
      <c r="F11" s="5" t="s">
        <v>21</v>
      </c>
      <c r="G11" s="5" t="s">
        <v>14</v>
      </c>
      <c r="H11" s="6" t="s">
        <v>14</v>
      </c>
      <c r="I11" s="6"/>
      <c r="J11" s="9" t="s">
        <v>16</v>
      </c>
      <c r="K11" s="5" t="s">
        <v>3</v>
      </c>
      <c r="L11" s="28" t="s">
        <v>185</v>
      </c>
      <c r="M11" s="5" t="s">
        <v>169</v>
      </c>
      <c r="N11" s="5">
        <v>14</v>
      </c>
      <c r="O11" s="5">
        <v>120</v>
      </c>
      <c r="P11" s="6"/>
      <c r="Q11" s="18" t="str">
        <f t="shared" si="0"/>
        <v>N</v>
      </c>
      <c r="R11" s="5" t="str">
        <f t="shared" si="1"/>
        <v>N</v>
      </c>
      <c r="S11" s="5" t="str">
        <f t="shared" si="2"/>
        <v>Y</v>
      </c>
      <c r="T11" s="32">
        <v>1</v>
      </c>
      <c r="U11" s="6" t="s">
        <v>200</v>
      </c>
      <c r="V11" s="1"/>
    </row>
    <row r="12" spans="1:28" s="5" customFormat="1">
      <c r="B12" s="5">
        <v>11</v>
      </c>
      <c r="C12" s="5" t="s">
        <v>125</v>
      </c>
      <c r="D12" s="7" t="s">
        <v>39</v>
      </c>
      <c r="E12" s="25" t="s">
        <v>149</v>
      </c>
      <c r="F12" s="5" t="s">
        <v>8</v>
      </c>
      <c r="G12" s="5" t="s">
        <v>3</v>
      </c>
      <c r="H12" s="6" t="s">
        <v>14</v>
      </c>
      <c r="I12" s="6"/>
      <c r="J12" s="9" t="s">
        <v>16</v>
      </c>
      <c r="K12" s="5" t="s">
        <v>3</v>
      </c>
      <c r="L12" s="5" t="s">
        <v>189</v>
      </c>
      <c r="M12" s="9" t="s">
        <v>16</v>
      </c>
      <c r="N12" s="9" t="s">
        <v>16</v>
      </c>
      <c r="O12" s="9" t="s">
        <v>16</v>
      </c>
      <c r="P12" s="6"/>
      <c r="Q12" s="18" t="str">
        <f t="shared" si="0"/>
        <v>N</v>
      </c>
      <c r="R12" s="5" t="str">
        <f t="shared" si="1"/>
        <v>Y</v>
      </c>
      <c r="S12" s="5" t="str">
        <f t="shared" si="2"/>
        <v>Y</v>
      </c>
      <c r="T12" s="6">
        <v>0</v>
      </c>
      <c r="U12" s="6"/>
    </row>
    <row r="13" spans="1:28">
      <c r="B13" s="5">
        <v>12</v>
      </c>
      <c r="C13" s="5" t="s">
        <v>125</v>
      </c>
      <c r="D13" s="7" t="s">
        <v>158</v>
      </c>
      <c r="E13" s="25" t="s">
        <v>135</v>
      </c>
      <c r="F13" s="25" t="s">
        <v>2</v>
      </c>
      <c r="G13" s="25" t="s">
        <v>3</v>
      </c>
      <c r="H13" s="6" t="s">
        <v>14</v>
      </c>
      <c r="I13" s="6"/>
      <c r="J13" s="9" t="s">
        <v>16</v>
      </c>
      <c r="K13" s="6" t="s">
        <v>3</v>
      </c>
      <c r="L13" s="5" t="s">
        <v>189</v>
      </c>
      <c r="M13" s="5" t="s">
        <v>164</v>
      </c>
      <c r="N13" s="5">
        <v>6</v>
      </c>
      <c r="O13" s="5">
        <v>120</v>
      </c>
      <c r="P13" s="6"/>
      <c r="Q13" s="18" t="str">
        <f t="shared" si="0"/>
        <v>N</v>
      </c>
      <c r="R13" s="5" t="str">
        <f t="shared" si="1"/>
        <v>Y</v>
      </c>
      <c r="S13" s="5" t="str">
        <f t="shared" si="2"/>
        <v>Y</v>
      </c>
      <c r="T13" s="6">
        <v>0</v>
      </c>
      <c r="U13" s="6"/>
    </row>
    <row r="14" spans="1:28">
      <c r="B14" s="5">
        <v>13</v>
      </c>
      <c r="C14" s="5" t="s">
        <v>125</v>
      </c>
      <c r="D14" s="7" t="s">
        <v>29</v>
      </c>
      <c r="E14" s="25" t="s">
        <v>30</v>
      </c>
      <c r="F14" s="5" t="s">
        <v>27</v>
      </c>
      <c r="G14" s="5" t="s">
        <v>3</v>
      </c>
      <c r="H14" s="6" t="s">
        <v>14</v>
      </c>
      <c r="I14" s="6"/>
      <c r="J14" s="9" t="s">
        <v>16</v>
      </c>
      <c r="K14" s="5" t="s">
        <v>3</v>
      </c>
      <c r="L14" s="5" t="s">
        <v>189</v>
      </c>
      <c r="M14" s="9" t="s">
        <v>16</v>
      </c>
      <c r="N14" s="9" t="s">
        <v>16</v>
      </c>
      <c r="O14" s="9" t="s">
        <v>16</v>
      </c>
      <c r="P14" s="6"/>
      <c r="Q14" s="18" t="str">
        <f t="shared" si="0"/>
        <v>N</v>
      </c>
      <c r="R14" s="5" t="str">
        <f t="shared" si="1"/>
        <v>Y</v>
      </c>
      <c r="S14" s="5" t="str">
        <f t="shared" si="2"/>
        <v>Y</v>
      </c>
      <c r="T14" s="6">
        <v>0</v>
      </c>
      <c r="U14" s="6"/>
    </row>
    <row r="15" spans="1:28">
      <c r="B15" s="5">
        <v>14</v>
      </c>
      <c r="C15" s="5" t="s">
        <v>125</v>
      </c>
      <c r="D15" s="7" t="s">
        <v>26</v>
      </c>
      <c r="E15" s="8" t="s">
        <v>141</v>
      </c>
      <c r="F15" s="5" t="s">
        <v>27</v>
      </c>
      <c r="G15" s="5" t="s">
        <v>14</v>
      </c>
      <c r="H15" s="6" t="s">
        <v>14</v>
      </c>
      <c r="I15" s="6"/>
      <c r="J15" s="9" t="s">
        <v>16</v>
      </c>
      <c r="K15" s="5" t="s">
        <v>3</v>
      </c>
      <c r="L15" s="28" t="s">
        <v>185</v>
      </c>
      <c r="M15" s="6" t="s">
        <v>170</v>
      </c>
      <c r="N15" s="5">
        <v>20</v>
      </c>
      <c r="O15" s="5">
        <v>120</v>
      </c>
      <c r="P15" s="6"/>
      <c r="Q15" s="18" t="str">
        <f t="shared" si="0"/>
        <v>N</v>
      </c>
      <c r="R15" s="5" t="str">
        <f t="shared" si="1"/>
        <v>N</v>
      </c>
      <c r="S15" s="5" t="str">
        <f t="shared" si="2"/>
        <v>Y</v>
      </c>
      <c r="T15" s="6">
        <v>0</v>
      </c>
      <c r="U15" s="6"/>
      <c r="Y15" t="s">
        <v>211</v>
      </c>
    </row>
    <row r="16" spans="1:28">
      <c r="B16" s="5">
        <v>15</v>
      </c>
      <c r="C16" s="5" t="s">
        <v>125</v>
      </c>
      <c r="D16" s="7" t="s">
        <v>28</v>
      </c>
      <c r="E16" s="25" t="s">
        <v>140</v>
      </c>
      <c r="F16" s="5" t="s">
        <v>2</v>
      </c>
      <c r="G16" s="5" t="s">
        <v>14</v>
      </c>
      <c r="H16" s="6" t="s">
        <v>3</v>
      </c>
      <c r="I16" s="6" t="s">
        <v>205</v>
      </c>
      <c r="J16" s="5" t="s">
        <v>124</v>
      </c>
      <c r="K16" s="5" t="s">
        <v>3</v>
      </c>
      <c r="L16" s="28" t="s">
        <v>185</v>
      </c>
      <c r="M16" s="9" t="s">
        <v>192</v>
      </c>
      <c r="N16" s="9">
        <v>16</v>
      </c>
      <c r="O16" s="5">
        <v>120</v>
      </c>
      <c r="P16" s="6"/>
      <c r="Q16" s="18" t="str">
        <f t="shared" si="0"/>
        <v>N</v>
      </c>
      <c r="R16" s="5" t="str">
        <f t="shared" si="1"/>
        <v>N</v>
      </c>
      <c r="S16" s="5" t="str">
        <f t="shared" si="2"/>
        <v>Y</v>
      </c>
      <c r="T16" s="6">
        <v>0</v>
      </c>
      <c r="X16" s="5"/>
      <c r="Y16" s="5"/>
      <c r="Z16" s="5"/>
      <c r="AA16" s="5"/>
    </row>
    <row r="17" spans="2:27">
      <c r="B17" s="5">
        <v>16</v>
      </c>
      <c r="C17" s="5" t="s">
        <v>125</v>
      </c>
      <c r="D17" s="7" t="s">
        <v>49</v>
      </c>
      <c r="E17" s="8" t="s">
        <v>50</v>
      </c>
      <c r="F17" s="9" t="s">
        <v>201</v>
      </c>
      <c r="G17" s="9" t="s">
        <v>14</v>
      </c>
      <c r="H17" s="6" t="s">
        <v>3</v>
      </c>
      <c r="I17" s="6" t="s">
        <v>206</v>
      </c>
      <c r="J17" s="9" t="s">
        <v>152</v>
      </c>
      <c r="K17" s="5" t="s">
        <v>14</v>
      </c>
      <c r="L17" s="10" t="s">
        <v>199</v>
      </c>
      <c r="M17" s="9" t="s">
        <v>16</v>
      </c>
      <c r="N17" s="9" t="s">
        <v>16</v>
      </c>
      <c r="O17" s="9" t="s">
        <v>16</v>
      </c>
      <c r="P17" s="6"/>
      <c r="Q17" s="18" t="str">
        <f t="shared" si="0"/>
        <v>N</v>
      </c>
      <c r="R17" s="5" t="str">
        <f t="shared" si="1"/>
        <v>N</v>
      </c>
      <c r="S17" s="5" t="str">
        <f t="shared" si="2"/>
        <v>N</v>
      </c>
      <c r="T17" s="6">
        <v>0</v>
      </c>
      <c r="U17" s="4"/>
      <c r="X17" s="5"/>
      <c r="Y17" s="5"/>
      <c r="Z17" s="5"/>
      <c r="AA17" s="5"/>
    </row>
    <row r="18" spans="2:27">
      <c r="B18" s="5">
        <v>17</v>
      </c>
      <c r="C18" s="5" t="s">
        <v>125</v>
      </c>
      <c r="D18" s="7" t="s">
        <v>31</v>
      </c>
      <c r="E18" s="25" t="s">
        <v>142</v>
      </c>
      <c r="F18" s="5" t="s">
        <v>2</v>
      </c>
      <c r="G18" s="5" t="s">
        <v>3</v>
      </c>
      <c r="H18" s="6" t="s">
        <v>14</v>
      </c>
      <c r="I18" s="6"/>
      <c r="J18" s="9" t="s">
        <v>16</v>
      </c>
      <c r="K18" s="5" t="s">
        <v>3</v>
      </c>
      <c r="L18" s="5" t="s">
        <v>189</v>
      </c>
      <c r="M18" s="6" t="s">
        <v>171</v>
      </c>
      <c r="N18" s="5">
        <v>14</v>
      </c>
      <c r="O18" s="5">
        <v>120</v>
      </c>
      <c r="P18" s="6"/>
      <c r="Q18" s="18" t="str">
        <f t="shared" si="0"/>
        <v>N</v>
      </c>
      <c r="R18" s="5" t="str">
        <f t="shared" si="1"/>
        <v>Y</v>
      </c>
      <c r="S18" s="5" t="str">
        <f t="shared" si="2"/>
        <v>Y</v>
      </c>
      <c r="T18" s="6">
        <v>0</v>
      </c>
      <c r="U18" s="6"/>
      <c r="X18" s="5"/>
      <c r="Y18" s="5"/>
      <c r="Z18" s="5"/>
      <c r="AA18" s="5"/>
    </row>
    <row r="19" spans="2:27">
      <c r="B19" s="5">
        <v>18</v>
      </c>
      <c r="C19" s="5" t="s">
        <v>125</v>
      </c>
      <c r="D19" s="7" t="s">
        <v>38</v>
      </c>
      <c r="E19" s="25" t="s">
        <v>143</v>
      </c>
      <c r="F19" s="5" t="s">
        <v>2</v>
      </c>
      <c r="G19" s="5" t="s">
        <v>3</v>
      </c>
      <c r="H19" s="6" t="s">
        <v>14</v>
      </c>
      <c r="I19" s="6"/>
      <c r="J19" s="9" t="s">
        <v>16</v>
      </c>
      <c r="K19" s="5" t="s">
        <v>3</v>
      </c>
      <c r="L19" s="5" t="s">
        <v>189</v>
      </c>
      <c r="M19" s="5" t="s">
        <v>172</v>
      </c>
      <c r="N19" s="5">
        <v>12</v>
      </c>
      <c r="O19" s="5">
        <v>240</v>
      </c>
      <c r="P19" s="6"/>
      <c r="Q19" s="18" t="str">
        <f t="shared" si="0"/>
        <v>N</v>
      </c>
      <c r="R19" s="5" t="str">
        <f t="shared" si="1"/>
        <v>Y</v>
      </c>
      <c r="S19" s="5" t="str">
        <f t="shared" si="2"/>
        <v>Y</v>
      </c>
      <c r="T19" s="6">
        <v>0</v>
      </c>
      <c r="X19" s="5"/>
      <c r="Y19" s="6"/>
      <c r="Z19" s="5"/>
      <c r="AA19" s="5"/>
    </row>
    <row r="20" spans="2:27">
      <c r="B20" s="5">
        <v>19</v>
      </c>
      <c r="C20" s="5" t="s">
        <v>125</v>
      </c>
      <c r="D20" s="7" t="s">
        <v>115</v>
      </c>
      <c r="E20" s="25" t="s">
        <v>143</v>
      </c>
      <c r="F20" s="5" t="s">
        <v>2</v>
      </c>
      <c r="G20" s="5" t="s">
        <v>3</v>
      </c>
      <c r="H20" s="6" t="s">
        <v>14</v>
      </c>
      <c r="I20" s="6"/>
      <c r="J20" s="9" t="s">
        <v>16</v>
      </c>
      <c r="K20" s="5" t="s">
        <v>3</v>
      </c>
      <c r="L20" s="5" t="s">
        <v>189</v>
      </c>
      <c r="M20" s="5" t="s">
        <v>172</v>
      </c>
      <c r="N20" s="5">
        <v>12</v>
      </c>
      <c r="O20" s="5">
        <v>240</v>
      </c>
      <c r="P20" s="6"/>
      <c r="Q20" s="18" t="str">
        <f t="shared" si="0"/>
        <v>N</v>
      </c>
      <c r="R20" s="5" t="str">
        <f t="shared" si="1"/>
        <v>Y</v>
      </c>
      <c r="S20" s="5" t="str">
        <f t="shared" si="2"/>
        <v>Y</v>
      </c>
      <c r="T20" s="6">
        <v>0</v>
      </c>
      <c r="X20" s="5"/>
      <c r="Y20" s="6"/>
      <c r="Z20" s="5"/>
      <c r="AA20" s="5"/>
    </row>
    <row r="21" spans="2:27">
      <c r="B21" s="5">
        <v>20</v>
      </c>
      <c r="C21" s="5" t="s">
        <v>154</v>
      </c>
      <c r="D21" s="7" t="s">
        <v>13</v>
      </c>
      <c r="E21" s="25" t="s">
        <v>113</v>
      </c>
      <c r="F21" s="5" t="s">
        <v>21</v>
      </c>
      <c r="G21" s="5" t="s">
        <v>14</v>
      </c>
      <c r="H21" s="6" t="s">
        <v>3</v>
      </c>
      <c r="I21" s="6" t="s">
        <v>207</v>
      </c>
      <c r="J21" s="5" t="s">
        <v>151</v>
      </c>
      <c r="K21" s="5" t="s">
        <v>3</v>
      </c>
      <c r="L21" s="28" t="s">
        <v>185</v>
      </c>
      <c r="M21" s="9" t="s">
        <v>16</v>
      </c>
      <c r="N21" s="9" t="s">
        <v>16</v>
      </c>
      <c r="O21" s="9" t="s">
        <v>16</v>
      </c>
      <c r="P21" s="6" t="s">
        <v>3</v>
      </c>
      <c r="Q21" s="18" t="str">
        <f t="shared" si="0"/>
        <v>N</v>
      </c>
      <c r="R21" s="5" t="str">
        <f t="shared" si="1"/>
        <v>N</v>
      </c>
      <c r="S21" s="5" t="str">
        <f t="shared" si="2"/>
        <v>Y</v>
      </c>
      <c r="T21" s="6">
        <v>0</v>
      </c>
      <c r="U21" s="6"/>
      <c r="X21" s="5"/>
      <c r="Y21" s="6"/>
      <c r="Z21" s="5"/>
      <c r="AA21" s="5"/>
    </row>
    <row r="22" spans="2:27">
      <c r="B22" s="5">
        <v>21</v>
      </c>
      <c r="C22" s="5" t="s">
        <v>154</v>
      </c>
      <c r="D22" s="7" t="s">
        <v>17</v>
      </c>
      <c r="E22" s="8" t="s">
        <v>18</v>
      </c>
      <c r="F22" s="5" t="s">
        <v>130</v>
      </c>
      <c r="G22" s="5" t="s">
        <v>14</v>
      </c>
      <c r="H22" s="6" t="s">
        <v>14</v>
      </c>
      <c r="I22" s="6"/>
      <c r="J22" s="9" t="s">
        <v>16</v>
      </c>
      <c r="K22" s="5" t="s">
        <v>3</v>
      </c>
      <c r="L22" s="29" t="s">
        <v>187</v>
      </c>
      <c r="M22" s="9" t="s">
        <v>16</v>
      </c>
      <c r="N22" s="9" t="s">
        <v>16</v>
      </c>
      <c r="O22" s="9" t="s">
        <v>16</v>
      </c>
      <c r="P22" s="6"/>
      <c r="Q22" s="18" t="str">
        <f t="shared" si="0"/>
        <v>N</v>
      </c>
      <c r="R22" s="5" t="str">
        <f t="shared" si="1"/>
        <v>N</v>
      </c>
      <c r="S22" s="5" t="str">
        <f t="shared" si="2"/>
        <v>Y</v>
      </c>
      <c r="T22" s="6">
        <v>0</v>
      </c>
      <c r="U22" s="6"/>
      <c r="X22" s="5"/>
      <c r="Y22" s="6"/>
      <c r="Z22" s="5"/>
      <c r="AA22" s="5"/>
    </row>
    <row r="23" spans="2:27">
      <c r="B23" s="5">
        <v>22</v>
      </c>
      <c r="C23" s="5" t="s">
        <v>154</v>
      </c>
      <c r="D23" s="7" t="s">
        <v>22</v>
      </c>
      <c r="E23" s="25" t="s">
        <v>147</v>
      </c>
      <c r="F23" s="5" t="s">
        <v>8</v>
      </c>
      <c r="G23" s="5" t="s">
        <v>3</v>
      </c>
      <c r="H23" s="6" t="s">
        <v>14</v>
      </c>
      <c r="I23" s="6"/>
      <c r="J23" s="9" t="s">
        <v>16</v>
      </c>
      <c r="K23" s="5" t="s">
        <v>3</v>
      </c>
      <c r="L23" s="5" t="s">
        <v>189</v>
      </c>
      <c r="M23" s="9" t="s">
        <v>16</v>
      </c>
      <c r="N23" s="9" t="s">
        <v>16</v>
      </c>
      <c r="O23" s="9" t="s">
        <v>16</v>
      </c>
      <c r="P23" s="6"/>
      <c r="Q23" s="18" t="str">
        <f t="shared" si="0"/>
        <v>N</v>
      </c>
      <c r="R23" s="5" t="str">
        <f t="shared" si="1"/>
        <v>Y</v>
      </c>
      <c r="S23" s="5" t="str">
        <f t="shared" si="2"/>
        <v>Y</v>
      </c>
      <c r="T23" s="6">
        <v>0</v>
      </c>
      <c r="U23" s="6"/>
      <c r="X23" s="5"/>
      <c r="Y23" s="6"/>
      <c r="Z23" s="5"/>
      <c r="AA23" s="5"/>
    </row>
    <row r="24" spans="2:27">
      <c r="B24" s="5">
        <v>23</v>
      </c>
      <c r="C24" s="5" t="s">
        <v>154</v>
      </c>
      <c r="D24" s="7" t="s">
        <v>33</v>
      </c>
      <c r="E24" s="25" t="s">
        <v>32</v>
      </c>
      <c r="F24" s="5" t="s">
        <v>130</v>
      </c>
      <c r="G24" s="5" t="s">
        <v>3</v>
      </c>
      <c r="H24" s="6" t="s">
        <v>3</v>
      </c>
      <c r="I24" s="6" t="s">
        <v>205</v>
      </c>
      <c r="J24" s="5" t="s">
        <v>150</v>
      </c>
      <c r="K24" s="5" t="s">
        <v>3</v>
      </c>
      <c r="L24" s="5" t="s">
        <v>189</v>
      </c>
      <c r="M24" s="9" t="s">
        <v>16</v>
      </c>
      <c r="N24" s="9" t="s">
        <v>16</v>
      </c>
      <c r="O24" s="9" t="s">
        <v>16</v>
      </c>
      <c r="P24" s="6"/>
      <c r="Q24" s="18" t="str">
        <f t="shared" si="0"/>
        <v>Y</v>
      </c>
      <c r="R24" s="5" t="str">
        <f t="shared" si="1"/>
        <v>Y</v>
      </c>
      <c r="S24" s="5" t="str">
        <f t="shared" si="2"/>
        <v>Y</v>
      </c>
      <c r="T24" s="6">
        <v>0</v>
      </c>
      <c r="U24" s="6"/>
      <c r="X24" s="5"/>
      <c r="Y24" s="6"/>
      <c r="Z24" s="5"/>
      <c r="AA24" s="5"/>
    </row>
    <row r="25" spans="2:27">
      <c r="B25" s="5">
        <v>24</v>
      </c>
      <c r="C25" s="5" t="s">
        <v>154</v>
      </c>
      <c r="D25" s="7" t="s">
        <v>110</v>
      </c>
      <c r="E25" s="6" t="s">
        <v>144</v>
      </c>
      <c r="F25" s="5" t="s">
        <v>2</v>
      </c>
      <c r="G25" s="5" t="s">
        <v>3</v>
      </c>
      <c r="H25" s="6" t="s">
        <v>14</v>
      </c>
      <c r="I25" s="6"/>
      <c r="J25" s="9" t="s">
        <v>16</v>
      </c>
      <c r="K25" s="5" t="s">
        <v>3</v>
      </c>
      <c r="L25" s="5" t="s">
        <v>189</v>
      </c>
      <c r="M25" s="5" t="s">
        <v>174</v>
      </c>
      <c r="N25" s="5">
        <v>8</v>
      </c>
      <c r="O25" s="5">
        <v>240</v>
      </c>
      <c r="P25" s="6"/>
      <c r="Q25" s="18" t="str">
        <f t="shared" si="0"/>
        <v>N</v>
      </c>
      <c r="R25" s="5" t="str">
        <f t="shared" si="1"/>
        <v>Y</v>
      </c>
      <c r="S25" s="5" t="str">
        <f t="shared" si="2"/>
        <v>Y</v>
      </c>
      <c r="T25" s="6">
        <v>0</v>
      </c>
      <c r="U25" s="6"/>
    </row>
    <row r="26" spans="2:27">
      <c r="B26" s="5">
        <v>25</v>
      </c>
      <c r="C26" s="5" t="s">
        <v>154</v>
      </c>
      <c r="D26" s="7" t="s">
        <v>45</v>
      </c>
      <c r="E26" s="8" t="s">
        <v>145</v>
      </c>
      <c r="F26" s="9" t="s">
        <v>201</v>
      </c>
      <c r="G26" s="9" t="s">
        <v>3</v>
      </c>
      <c r="H26" s="6" t="s">
        <v>14</v>
      </c>
      <c r="I26" s="6"/>
      <c r="J26" s="9" t="s">
        <v>16</v>
      </c>
      <c r="K26" s="5" t="s">
        <v>14</v>
      </c>
      <c r="L26" s="10" t="s">
        <v>199</v>
      </c>
      <c r="M26" s="5" t="s">
        <v>175</v>
      </c>
      <c r="N26" s="5">
        <v>12</v>
      </c>
      <c r="O26" s="5">
        <v>240</v>
      </c>
      <c r="P26" s="6"/>
      <c r="Q26" s="18" t="str">
        <f t="shared" si="0"/>
        <v>N</v>
      </c>
      <c r="R26" s="5" t="str">
        <f t="shared" si="1"/>
        <v>N</v>
      </c>
      <c r="S26" s="5" t="str">
        <f t="shared" si="2"/>
        <v>N</v>
      </c>
      <c r="T26" s="27">
        <v>0</v>
      </c>
      <c r="U26" s="4"/>
      <c r="X26" s="5"/>
      <c r="Y26" s="6"/>
      <c r="Z26" s="5"/>
      <c r="AA26" s="5"/>
    </row>
    <row r="27" spans="2:27">
      <c r="B27" s="5">
        <v>26</v>
      </c>
      <c r="C27" s="5" t="s">
        <v>154</v>
      </c>
      <c r="D27" s="7" t="s">
        <v>111</v>
      </c>
      <c r="E27" s="8" t="s">
        <v>146</v>
      </c>
      <c r="F27" s="5" t="s">
        <v>4</v>
      </c>
      <c r="G27" s="5" t="s">
        <v>14</v>
      </c>
      <c r="H27" s="6" t="s">
        <v>14</v>
      </c>
      <c r="I27" s="6"/>
      <c r="J27" s="9" t="s">
        <v>16</v>
      </c>
      <c r="K27" s="5" t="s">
        <v>3</v>
      </c>
      <c r="L27" s="28" t="s">
        <v>185</v>
      </c>
      <c r="M27" s="5" t="s">
        <v>176</v>
      </c>
      <c r="N27" s="5">
        <v>8</v>
      </c>
      <c r="O27" s="5">
        <v>240</v>
      </c>
      <c r="P27" s="6"/>
      <c r="Q27" s="18" t="str">
        <f t="shared" si="0"/>
        <v>N</v>
      </c>
      <c r="R27" s="5" t="str">
        <f t="shared" si="1"/>
        <v>N</v>
      </c>
      <c r="S27" s="5" t="str">
        <f t="shared" si="2"/>
        <v>Y</v>
      </c>
      <c r="T27" s="6">
        <v>0</v>
      </c>
      <c r="U27" s="6"/>
      <c r="X27" s="5"/>
      <c r="Y27" s="6"/>
      <c r="Z27" s="5"/>
      <c r="AA27" s="5"/>
    </row>
    <row r="28" spans="2:27">
      <c r="B28" s="5">
        <v>27</v>
      </c>
      <c r="C28" s="5" t="s">
        <v>154</v>
      </c>
      <c r="D28" s="7" t="s">
        <v>116</v>
      </c>
      <c r="E28" s="25" t="s">
        <v>179</v>
      </c>
      <c r="F28" s="5" t="s">
        <v>2</v>
      </c>
      <c r="G28" s="5" t="s">
        <v>3</v>
      </c>
      <c r="H28" s="6" t="s">
        <v>3</v>
      </c>
      <c r="I28" s="6" t="s">
        <v>204</v>
      </c>
      <c r="J28" s="9" t="s">
        <v>127</v>
      </c>
      <c r="K28" s="5" t="s">
        <v>3</v>
      </c>
      <c r="L28" s="5" t="s">
        <v>189</v>
      </c>
      <c r="M28" s="5" t="s">
        <v>173</v>
      </c>
      <c r="N28" s="6">
        <v>8</v>
      </c>
      <c r="O28" s="5">
        <v>240</v>
      </c>
      <c r="P28" s="6"/>
      <c r="Q28" s="18" t="str">
        <f t="shared" si="0"/>
        <v>Y</v>
      </c>
      <c r="R28" s="5" t="str">
        <f t="shared" si="1"/>
        <v>Y</v>
      </c>
      <c r="S28" s="5" t="str">
        <f t="shared" si="2"/>
        <v>Y</v>
      </c>
      <c r="T28" s="6">
        <v>0</v>
      </c>
      <c r="U28" s="6"/>
    </row>
    <row r="29" spans="2:27">
      <c r="B29" s="5">
        <v>28</v>
      </c>
      <c r="C29" s="5" t="s">
        <v>126</v>
      </c>
      <c r="D29" s="7" t="s">
        <v>52</v>
      </c>
      <c r="E29" s="14" t="s">
        <v>54</v>
      </c>
      <c r="F29" s="5" t="s">
        <v>21</v>
      </c>
      <c r="G29" s="5" t="s">
        <v>3</v>
      </c>
      <c r="H29" s="6" t="s">
        <v>3</v>
      </c>
      <c r="I29" s="6"/>
      <c r="J29" s="5" t="s">
        <v>56</v>
      </c>
      <c r="K29" s="5" t="s">
        <v>3</v>
      </c>
      <c r="L29" s="5" t="s">
        <v>189</v>
      </c>
      <c r="M29" s="9" t="s">
        <v>16</v>
      </c>
      <c r="N29" s="9" t="s">
        <v>16</v>
      </c>
      <c r="O29" s="9" t="s">
        <v>16</v>
      </c>
      <c r="P29" s="6"/>
      <c r="Q29" s="18" t="str">
        <f t="shared" si="0"/>
        <v>Y</v>
      </c>
      <c r="R29" s="5" t="str">
        <f t="shared" si="1"/>
        <v>Y</v>
      </c>
      <c r="S29" s="5" t="str">
        <f t="shared" si="2"/>
        <v>Y</v>
      </c>
      <c r="T29" s="6">
        <v>0</v>
      </c>
      <c r="U29" s="6"/>
    </row>
    <row r="30" spans="2:27">
      <c r="B30" s="5">
        <v>29</v>
      </c>
      <c r="C30" s="6" t="s">
        <v>126</v>
      </c>
      <c r="D30" s="7" t="s">
        <v>57</v>
      </c>
      <c r="E30" s="14" t="s">
        <v>58</v>
      </c>
      <c r="F30" s="9" t="s">
        <v>201</v>
      </c>
      <c r="G30" s="5" t="s">
        <v>14</v>
      </c>
      <c r="H30" s="6" t="s">
        <v>3</v>
      </c>
      <c r="I30" s="6"/>
      <c r="J30" s="5" t="s">
        <v>59</v>
      </c>
      <c r="K30" s="5" t="s">
        <v>3</v>
      </c>
      <c r="L30" s="28" t="s">
        <v>185</v>
      </c>
      <c r="M30" s="9" t="s">
        <v>16</v>
      </c>
      <c r="N30" s="9" t="s">
        <v>16</v>
      </c>
      <c r="O30" s="9" t="s">
        <v>16</v>
      </c>
      <c r="P30" s="6"/>
      <c r="Q30" s="18" t="str">
        <f t="shared" si="0"/>
        <v>N</v>
      </c>
      <c r="R30" s="5" t="str">
        <f t="shared" si="1"/>
        <v>N</v>
      </c>
      <c r="S30" s="5" t="str">
        <f t="shared" si="2"/>
        <v>Y</v>
      </c>
      <c r="T30" s="32">
        <v>1</v>
      </c>
      <c r="U30" s="14" t="s">
        <v>198</v>
      </c>
    </row>
    <row r="31" spans="2:27" s="5" customFormat="1">
      <c r="B31" s="5">
        <v>30</v>
      </c>
      <c r="C31" s="6" t="s">
        <v>126</v>
      </c>
      <c r="D31" s="7" t="s">
        <v>60</v>
      </c>
      <c r="E31" s="14" t="s">
        <v>123</v>
      </c>
      <c r="F31" s="5" t="s">
        <v>4</v>
      </c>
      <c r="G31" s="5" t="s">
        <v>3</v>
      </c>
      <c r="H31" s="6" t="s">
        <v>3</v>
      </c>
      <c r="I31" s="6"/>
      <c r="J31" s="5" t="s">
        <v>61</v>
      </c>
      <c r="K31" s="5" t="s">
        <v>3</v>
      </c>
      <c r="L31" s="5" t="s">
        <v>189</v>
      </c>
      <c r="M31" s="9" t="s">
        <v>16</v>
      </c>
      <c r="N31" s="9" t="s">
        <v>16</v>
      </c>
      <c r="O31" s="9" t="s">
        <v>16</v>
      </c>
      <c r="P31" s="6"/>
      <c r="Q31" s="18" t="str">
        <f t="shared" si="0"/>
        <v>Y</v>
      </c>
      <c r="R31" s="5" t="str">
        <f t="shared" si="1"/>
        <v>Y</v>
      </c>
      <c r="S31" s="5" t="str">
        <f t="shared" si="2"/>
        <v>Y</v>
      </c>
      <c r="T31" s="6">
        <v>0</v>
      </c>
      <c r="U31" s="6"/>
    </row>
    <row r="32" spans="2:27">
      <c r="B32" s="5">
        <v>31</v>
      </c>
      <c r="C32" s="6" t="s">
        <v>126</v>
      </c>
      <c r="D32" s="7" t="s">
        <v>82</v>
      </c>
      <c r="E32" s="14" t="s">
        <v>83</v>
      </c>
      <c r="F32" s="5" t="s">
        <v>4</v>
      </c>
      <c r="G32" s="5" t="s">
        <v>14</v>
      </c>
      <c r="H32" s="6" t="s">
        <v>3</v>
      </c>
      <c r="I32" s="6"/>
      <c r="J32" s="6" t="s">
        <v>84</v>
      </c>
      <c r="K32" s="6" t="s">
        <v>3</v>
      </c>
      <c r="L32" s="28" t="s">
        <v>185</v>
      </c>
      <c r="M32" s="9" t="s">
        <v>16</v>
      </c>
      <c r="N32" s="9" t="s">
        <v>16</v>
      </c>
      <c r="O32" s="9" t="s">
        <v>16</v>
      </c>
      <c r="P32" s="6"/>
      <c r="Q32" s="18" t="str">
        <f t="shared" si="0"/>
        <v>N</v>
      </c>
      <c r="R32" s="5" t="str">
        <f t="shared" si="1"/>
        <v>N</v>
      </c>
      <c r="S32" s="5" t="str">
        <f t="shared" si="2"/>
        <v>Y</v>
      </c>
      <c r="T32" s="6">
        <v>0</v>
      </c>
      <c r="U32" s="6"/>
    </row>
    <row r="33" spans="1:27">
      <c r="B33" s="5">
        <v>32</v>
      </c>
      <c r="C33" s="6" t="s">
        <v>126</v>
      </c>
      <c r="D33" s="7" t="s">
        <v>103</v>
      </c>
      <c r="E33" s="14" t="s">
        <v>99</v>
      </c>
      <c r="F33" s="5" t="s">
        <v>4</v>
      </c>
      <c r="G33" s="5" t="s">
        <v>3</v>
      </c>
      <c r="H33" s="6" t="s">
        <v>14</v>
      </c>
      <c r="I33" s="6"/>
      <c r="J33" s="27" t="s">
        <v>16</v>
      </c>
      <c r="K33" s="6" t="s">
        <v>3</v>
      </c>
      <c r="L33" s="5" t="s">
        <v>189</v>
      </c>
      <c r="M33" s="9" t="s">
        <v>16</v>
      </c>
      <c r="N33" s="9" t="s">
        <v>16</v>
      </c>
      <c r="O33" s="9" t="s">
        <v>16</v>
      </c>
      <c r="P33" s="6"/>
      <c r="Q33" s="18" t="str">
        <f t="shared" si="0"/>
        <v>N</v>
      </c>
      <c r="R33" s="5" t="str">
        <f t="shared" si="1"/>
        <v>Y</v>
      </c>
      <c r="S33" s="5" t="str">
        <f t="shared" si="2"/>
        <v>Y</v>
      </c>
      <c r="T33" s="6">
        <v>0</v>
      </c>
      <c r="U33" s="6"/>
    </row>
    <row r="34" spans="1:27">
      <c r="B34" s="5">
        <v>33</v>
      </c>
      <c r="C34" s="6" t="s">
        <v>126</v>
      </c>
      <c r="D34" s="7" t="s">
        <v>196</v>
      </c>
      <c r="E34" s="14" t="s">
        <v>53</v>
      </c>
      <c r="F34" s="5" t="s">
        <v>21</v>
      </c>
      <c r="G34" s="5" t="s">
        <v>3</v>
      </c>
      <c r="H34" s="6" t="s">
        <v>14</v>
      </c>
      <c r="I34" s="6"/>
      <c r="J34" s="9" t="s">
        <v>16</v>
      </c>
      <c r="K34" s="5" t="s">
        <v>3</v>
      </c>
      <c r="L34" s="5" t="s">
        <v>189</v>
      </c>
      <c r="M34" s="9" t="s">
        <v>16</v>
      </c>
      <c r="N34" s="9" t="s">
        <v>16</v>
      </c>
      <c r="O34" s="9" t="s">
        <v>16</v>
      </c>
      <c r="P34" s="6"/>
      <c r="Q34" s="18" t="str">
        <f t="shared" ref="Q34:Q62" si="9">IF(AND(G34="Y", H34="Y", K34="Y"),"Y","N")</f>
        <v>N</v>
      </c>
      <c r="R34" s="5" t="str">
        <f t="shared" ref="R34:R62" si="10">IF(AND(G34="Y", K34="Y"),"Y","N")</f>
        <v>Y</v>
      </c>
      <c r="S34" s="5" t="str">
        <f t="shared" si="2"/>
        <v>Y</v>
      </c>
      <c r="T34" s="32">
        <v>1</v>
      </c>
      <c r="U34" s="6" t="s">
        <v>197</v>
      </c>
    </row>
    <row r="35" spans="1:27">
      <c r="B35" s="5">
        <v>34</v>
      </c>
      <c r="C35" s="6" t="s">
        <v>126</v>
      </c>
      <c r="D35" s="7" t="s">
        <v>91</v>
      </c>
      <c r="E35" s="14" t="s">
        <v>92</v>
      </c>
      <c r="F35" s="5" t="s">
        <v>40</v>
      </c>
      <c r="G35" s="5" t="s">
        <v>3</v>
      </c>
      <c r="H35" s="6" t="s">
        <v>14</v>
      </c>
      <c r="I35" s="6"/>
      <c r="J35" s="9" t="s">
        <v>16</v>
      </c>
      <c r="K35" s="5" t="s">
        <v>3</v>
      </c>
      <c r="L35" s="5" t="s">
        <v>189</v>
      </c>
      <c r="M35" s="9" t="s">
        <v>16</v>
      </c>
      <c r="N35" s="9" t="s">
        <v>16</v>
      </c>
      <c r="O35" s="9" t="s">
        <v>16</v>
      </c>
      <c r="P35" s="6"/>
      <c r="Q35" s="18" t="str">
        <f t="shared" si="9"/>
        <v>N</v>
      </c>
      <c r="R35" s="5" t="str">
        <f t="shared" si="10"/>
        <v>Y</v>
      </c>
      <c r="S35" s="5" t="str">
        <f t="shared" si="2"/>
        <v>Y</v>
      </c>
      <c r="T35" s="6">
        <v>0</v>
      </c>
      <c r="U35" s="6"/>
    </row>
    <row r="36" spans="1:27">
      <c r="B36" s="5">
        <v>35</v>
      </c>
      <c r="C36" s="6" t="s">
        <v>126</v>
      </c>
      <c r="D36" s="7" t="s">
        <v>93</v>
      </c>
      <c r="E36" s="14" t="s">
        <v>94</v>
      </c>
      <c r="F36" s="5" t="s">
        <v>4</v>
      </c>
      <c r="G36" s="5" t="s">
        <v>3</v>
      </c>
      <c r="H36" s="6" t="s">
        <v>14</v>
      </c>
      <c r="I36" s="6"/>
      <c r="J36" s="9" t="s">
        <v>16</v>
      </c>
      <c r="K36" s="5" t="s">
        <v>3</v>
      </c>
      <c r="L36" s="5" t="s">
        <v>189</v>
      </c>
      <c r="M36" s="9" t="s">
        <v>16</v>
      </c>
      <c r="N36" s="9" t="s">
        <v>16</v>
      </c>
      <c r="O36" s="9" t="s">
        <v>16</v>
      </c>
      <c r="P36" s="6"/>
      <c r="Q36" s="18" t="str">
        <f t="shared" si="9"/>
        <v>N</v>
      </c>
      <c r="R36" s="5" t="str">
        <f t="shared" si="10"/>
        <v>Y</v>
      </c>
      <c r="S36" s="5" t="str">
        <f t="shared" si="2"/>
        <v>Y</v>
      </c>
      <c r="T36" s="6">
        <v>0</v>
      </c>
      <c r="U36" s="6"/>
    </row>
    <row r="37" spans="1:27">
      <c r="B37" s="5">
        <v>36</v>
      </c>
      <c r="C37" s="6" t="s">
        <v>126</v>
      </c>
      <c r="D37" s="7" t="s">
        <v>55</v>
      </c>
      <c r="E37" s="14" t="s">
        <v>53</v>
      </c>
      <c r="F37" s="5" t="s">
        <v>21</v>
      </c>
      <c r="G37" s="5" t="s">
        <v>3</v>
      </c>
      <c r="H37" s="6" t="s">
        <v>3</v>
      </c>
      <c r="I37" s="6"/>
      <c r="J37" s="5" t="s">
        <v>56</v>
      </c>
      <c r="K37" s="5" t="s">
        <v>3</v>
      </c>
      <c r="L37" s="5" t="s">
        <v>189</v>
      </c>
      <c r="M37" s="9" t="s">
        <v>16</v>
      </c>
      <c r="N37" s="9" t="s">
        <v>16</v>
      </c>
      <c r="O37" s="9" t="s">
        <v>16</v>
      </c>
      <c r="P37" s="6"/>
      <c r="Q37" s="18" t="str">
        <f t="shared" si="9"/>
        <v>Y</v>
      </c>
      <c r="R37" s="5" t="str">
        <f t="shared" si="10"/>
        <v>Y</v>
      </c>
      <c r="S37" s="5" t="str">
        <f t="shared" si="2"/>
        <v>Y</v>
      </c>
      <c r="T37" s="6">
        <v>0</v>
      </c>
      <c r="U37" s="6"/>
    </row>
    <row r="38" spans="1:27">
      <c r="B38" s="5">
        <v>37</v>
      </c>
      <c r="C38" s="6" t="s">
        <v>126</v>
      </c>
      <c r="D38" s="7" t="s">
        <v>97</v>
      </c>
      <c r="E38" s="14" t="s">
        <v>99</v>
      </c>
      <c r="F38" s="5" t="s">
        <v>40</v>
      </c>
      <c r="G38" s="5" t="s">
        <v>3</v>
      </c>
      <c r="H38" s="6" t="s">
        <v>3</v>
      </c>
      <c r="I38" s="6"/>
      <c r="J38" s="5" t="s">
        <v>98</v>
      </c>
      <c r="K38" s="5" t="s">
        <v>3</v>
      </c>
      <c r="L38" s="5" t="s">
        <v>189</v>
      </c>
      <c r="M38" s="9" t="s">
        <v>16</v>
      </c>
      <c r="N38" s="9" t="s">
        <v>16</v>
      </c>
      <c r="O38" s="9" t="s">
        <v>16</v>
      </c>
      <c r="P38" s="6"/>
      <c r="Q38" s="18" t="str">
        <f t="shared" si="9"/>
        <v>Y</v>
      </c>
      <c r="R38" s="5" t="str">
        <f t="shared" si="10"/>
        <v>Y</v>
      </c>
      <c r="S38" s="5" t="str">
        <f t="shared" si="2"/>
        <v>Y</v>
      </c>
      <c r="T38" s="6">
        <v>0</v>
      </c>
      <c r="U38" s="6"/>
    </row>
    <row r="39" spans="1:27">
      <c r="B39" s="5">
        <v>38</v>
      </c>
      <c r="C39" s="6" t="s">
        <v>126</v>
      </c>
      <c r="D39" s="5" t="s">
        <v>100</v>
      </c>
      <c r="E39" s="14" t="s">
        <v>53</v>
      </c>
      <c r="F39" s="5" t="s">
        <v>129</v>
      </c>
      <c r="G39" s="5" t="s">
        <v>3</v>
      </c>
      <c r="H39" s="6" t="s">
        <v>3</v>
      </c>
      <c r="I39" s="6"/>
      <c r="J39" s="5" t="s">
        <v>56</v>
      </c>
      <c r="K39" s="5" t="s">
        <v>14</v>
      </c>
      <c r="L39" s="30" t="s">
        <v>188</v>
      </c>
      <c r="M39" s="9" t="s">
        <v>16</v>
      </c>
      <c r="N39" s="9" t="s">
        <v>16</v>
      </c>
      <c r="O39" s="9" t="s">
        <v>16</v>
      </c>
      <c r="P39" s="6"/>
      <c r="Q39" s="18" t="str">
        <f t="shared" si="9"/>
        <v>N</v>
      </c>
      <c r="R39" s="5" t="str">
        <f t="shared" si="10"/>
        <v>N</v>
      </c>
      <c r="S39" s="5" t="str">
        <f t="shared" si="2"/>
        <v>N</v>
      </c>
      <c r="T39" s="6">
        <v>0</v>
      </c>
      <c r="U39" s="6"/>
    </row>
    <row r="40" spans="1:27">
      <c r="A40" t="s">
        <v>202</v>
      </c>
      <c r="B40" s="5">
        <v>1</v>
      </c>
      <c r="C40" s="5" t="s">
        <v>125</v>
      </c>
      <c r="D40" s="7" t="s">
        <v>11</v>
      </c>
      <c r="E40" s="25" t="s">
        <v>12</v>
      </c>
      <c r="F40" s="5" t="s">
        <v>8</v>
      </c>
      <c r="G40" s="5" t="s">
        <v>14</v>
      </c>
      <c r="H40" s="6" t="s">
        <v>14</v>
      </c>
      <c r="I40" s="6"/>
      <c r="J40" s="9" t="s">
        <v>16</v>
      </c>
      <c r="K40" s="5" t="s">
        <v>3</v>
      </c>
      <c r="L40" s="28" t="s">
        <v>185</v>
      </c>
      <c r="M40" s="9" t="s">
        <v>16</v>
      </c>
      <c r="N40" s="9" t="s">
        <v>16</v>
      </c>
      <c r="O40" s="9" t="s">
        <v>16</v>
      </c>
      <c r="P40" s="6"/>
      <c r="Q40" s="18" t="str">
        <f t="shared" si="9"/>
        <v>N</v>
      </c>
      <c r="R40" s="5" t="str">
        <f t="shared" si="10"/>
        <v>N</v>
      </c>
      <c r="S40" s="5" t="str">
        <f t="shared" si="2"/>
        <v>Y</v>
      </c>
      <c r="T40" s="32">
        <v>1</v>
      </c>
      <c r="U40" s="3" t="s">
        <v>194</v>
      </c>
    </row>
    <row r="41" spans="1:27">
      <c r="A41" t="s">
        <v>202</v>
      </c>
      <c r="B41" s="5">
        <v>2</v>
      </c>
      <c r="C41" s="5" t="s">
        <v>125</v>
      </c>
      <c r="D41" s="7" t="s">
        <v>85</v>
      </c>
      <c r="E41" s="8" t="s">
        <v>86</v>
      </c>
      <c r="F41" s="5" t="s">
        <v>130</v>
      </c>
      <c r="G41" s="5" t="s">
        <v>3</v>
      </c>
      <c r="H41" s="6" t="s">
        <v>14</v>
      </c>
      <c r="I41" s="6"/>
      <c r="J41" s="9" t="s">
        <v>16</v>
      </c>
      <c r="K41" s="5" t="s">
        <v>3</v>
      </c>
      <c r="L41" s="5" t="s">
        <v>189</v>
      </c>
      <c r="M41" s="9" t="s">
        <v>16</v>
      </c>
      <c r="N41" s="9" t="s">
        <v>16</v>
      </c>
      <c r="O41" s="9" t="s">
        <v>16</v>
      </c>
      <c r="P41" s="6" t="s">
        <v>3</v>
      </c>
      <c r="Q41" s="18" t="str">
        <f t="shared" si="9"/>
        <v>N</v>
      </c>
      <c r="R41" s="5" t="str">
        <f t="shared" si="10"/>
        <v>Y</v>
      </c>
      <c r="S41" s="5" t="str">
        <f t="shared" si="2"/>
        <v>Y</v>
      </c>
      <c r="T41" s="6">
        <v>0</v>
      </c>
    </row>
    <row r="42" spans="1:27">
      <c r="A42" t="s">
        <v>202</v>
      </c>
      <c r="B42" s="5">
        <v>3</v>
      </c>
      <c r="C42" s="5" t="s">
        <v>125</v>
      </c>
      <c r="D42" s="7" t="s">
        <v>24</v>
      </c>
      <c r="E42" s="25" t="s">
        <v>25</v>
      </c>
      <c r="F42" s="5" t="s">
        <v>128</v>
      </c>
      <c r="G42" s="5" t="s">
        <v>14</v>
      </c>
      <c r="H42" s="6" t="s">
        <v>14</v>
      </c>
      <c r="I42" s="6"/>
      <c r="J42" s="9" t="s">
        <v>16</v>
      </c>
      <c r="K42" s="5" t="s">
        <v>14</v>
      </c>
      <c r="L42" s="30" t="s">
        <v>188</v>
      </c>
      <c r="M42" s="9" t="s">
        <v>16</v>
      </c>
      <c r="N42" s="9" t="s">
        <v>16</v>
      </c>
      <c r="O42" s="9" t="s">
        <v>16</v>
      </c>
      <c r="P42" s="6"/>
      <c r="Q42" s="18" t="str">
        <f t="shared" si="9"/>
        <v>N</v>
      </c>
      <c r="R42" s="5" t="str">
        <f t="shared" si="10"/>
        <v>N</v>
      </c>
      <c r="S42" s="5" t="s">
        <v>14</v>
      </c>
      <c r="T42" s="32">
        <v>1</v>
      </c>
      <c r="U42" s="3" t="s">
        <v>194</v>
      </c>
    </row>
    <row r="43" spans="1:27">
      <c r="A43" t="s">
        <v>202</v>
      </c>
      <c r="B43" s="5">
        <v>4</v>
      </c>
      <c r="C43" s="5" t="s">
        <v>125</v>
      </c>
      <c r="D43" s="7" t="s">
        <v>120</v>
      </c>
      <c r="E43" s="8" t="s">
        <v>121</v>
      </c>
      <c r="F43" s="5" t="s">
        <v>8</v>
      </c>
      <c r="G43" s="5" t="s">
        <v>3</v>
      </c>
      <c r="H43" s="6" t="s">
        <v>3</v>
      </c>
      <c r="I43" s="6" t="s">
        <v>203</v>
      </c>
      <c r="J43" s="9" t="s">
        <v>122</v>
      </c>
      <c r="K43" s="5" t="s">
        <v>3</v>
      </c>
      <c r="L43" s="5" t="s">
        <v>189</v>
      </c>
      <c r="M43" s="9" t="s">
        <v>16</v>
      </c>
      <c r="N43" s="9" t="s">
        <v>16</v>
      </c>
      <c r="O43" s="9" t="s">
        <v>16</v>
      </c>
      <c r="P43" s="6"/>
      <c r="Q43" s="18" t="str">
        <f t="shared" si="9"/>
        <v>Y</v>
      </c>
      <c r="R43" s="5" t="str">
        <f t="shared" si="10"/>
        <v>Y</v>
      </c>
      <c r="S43" s="5" t="str">
        <f t="shared" ref="S43:S62" si="11">K43</f>
        <v>Y</v>
      </c>
      <c r="T43" s="6">
        <v>0</v>
      </c>
      <c r="U43" s="6"/>
    </row>
    <row r="44" spans="1:27">
      <c r="A44" t="s">
        <v>202</v>
      </c>
      <c r="B44" s="5">
        <v>5</v>
      </c>
      <c r="C44" s="5" t="s">
        <v>125</v>
      </c>
      <c r="D44" s="7" t="s">
        <v>34</v>
      </c>
      <c r="E44" s="25" t="s">
        <v>35</v>
      </c>
      <c r="F44" s="5" t="s">
        <v>130</v>
      </c>
      <c r="G44" s="5" t="s">
        <v>3</v>
      </c>
      <c r="H44" s="6" t="s">
        <v>14</v>
      </c>
      <c r="I44" s="6"/>
      <c r="J44" s="9" t="s">
        <v>16</v>
      </c>
      <c r="K44" s="5" t="s">
        <v>3</v>
      </c>
      <c r="L44" s="5" t="s">
        <v>189</v>
      </c>
      <c r="M44" s="9" t="s">
        <v>16</v>
      </c>
      <c r="N44" s="9" t="s">
        <v>16</v>
      </c>
      <c r="O44" s="9" t="s">
        <v>16</v>
      </c>
      <c r="P44" s="6"/>
      <c r="Q44" s="18" t="str">
        <f t="shared" si="9"/>
        <v>N</v>
      </c>
      <c r="R44" s="5" t="str">
        <f t="shared" si="10"/>
        <v>Y</v>
      </c>
      <c r="S44" s="5" t="str">
        <f t="shared" si="11"/>
        <v>Y</v>
      </c>
      <c r="T44" s="6">
        <v>0</v>
      </c>
      <c r="U44" s="6"/>
    </row>
    <row r="45" spans="1:27">
      <c r="A45" t="s">
        <v>202</v>
      </c>
      <c r="B45" s="5">
        <v>6</v>
      </c>
      <c r="C45" s="5" t="s">
        <v>125</v>
      </c>
      <c r="D45" s="7" t="s">
        <v>48</v>
      </c>
      <c r="E45" s="25" t="s">
        <v>51</v>
      </c>
      <c r="F45" s="5" t="s">
        <v>40</v>
      </c>
      <c r="G45" s="5" t="s">
        <v>3</v>
      </c>
      <c r="H45" s="6" t="s">
        <v>3</v>
      </c>
      <c r="I45" s="6"/>
      <c r="J45" s="5" t="s">
        <v>181</v>
      </c>
      <c r="K45" s="5" t="s">
        <v>14</v>
      </c>
      <c r="L45" s="30" t="s">
        <v>186</v>
      </c>
      <c r="M45" s="9" t="s">
        <v>16</v>
      </c>
      <c r="N45" s="9" t="s">
        <v>16</v>
      </c>
      <c r="O45" s="9" t="s">
        <v>16</v>
      </c>
      <c r="P45" s="6"/>
      <c r="Q45" s="18" t="str">
        <f t="shared" si="9"/>
        <v>N</v>
      </c>
      <c r="R45" s="5" t="str">
        <f t="shared" si="10"/>
        <v>N</v>
      </c>
      <c r="S45" s="5" t="str">
        <f t="shared" si="11"/>
        <v>N</v>
      </c>
      <c r="T45" s="6">
        <v>0</v>
      </c>
      <c r="X45" s="5"/>
      <c r="Y45" s="6"/>
      <c r="Z45" s="5"/>
      <c r="AA45" s="5"/>
    </row>
    <row r="46" spans="1:27">
      <c r="A46" t="s">
        <v>202</v>
      </c>
      <c r="B46" s="5">
        <v>7</v>
      </c>
      <c r="C46" s="5" t="s">
        <v>154</v>
      </c>
      <c r="D46" s="7" t="s">
        <v>36</v>
      </c>
      <c r="E46" s="8" t="s">
        <v>37</v>
      </c>
      <c r="F46" s="5" t="s">
        <v>21</v>
      </c>
      <c r="G46" s="5" t="s">
        <v>3</v>
      </c>
      <c r="H46" s="6" t="s">
        <v>14</v>
      </c>
      <c r="I46" s="6"/>
      <c r="J46" s="9" t="s">
        <v>16</v>
      </c>
      <c r="K46" s="5" t="s">
        <v>3</v>
      </c>
      <c r="L46" s="5" t="s">
        <v>189</v>
      </c>
      <c r="M46" s="9" t="s">
        <v>16</v>
      </c>
      <c r="N46" s="9" t="s">
        <v>16</v>
      </c>
      <c r="O46" s="9" t="s">
        <v>16</v>
      </c>
      <c r="P46" s="6"/>
      <c r="Q46" s="18" t="str">
        <f t="shared" si="9"/>
        <v>N</v>
      </c>
      <c r="R46" s="5" t="str">
        <f t="shared" si="10"/>
        <v>Y</v>
      </c>
      <c r="S46" s="5" t="str">
        <f t="shared" si="11"/>
        <v>Y</v>
      </c>
      <c r="T46" s="6">
        <v>0</v>
      </c>
      <c r="U46" s="6"/>
      <c r="X46" s="5"/>
      <c r="Y46" s="5"/>
      <c r="Z46" s="5"/>
      <c r="AA46" s="5"/>
    </row>
    <row r="47" spans="1:27">
      <c r="A47" t="s">
        <v>202</v>
      </c>
      <c r="B47" s="5">
        <v>8</v>
      </c>
      <c r="C47" s="5" t="s">
        <v>154</v>
      </c>
      <c r="D47" s="7" t="s">
        <v>20</v>
      </c>
      <c r="E47" s="25" t="s">
        <v>148</v>
      </c>
      <c r="F47" s="5" t="s">
        <v>21</v>
      </c>
      <c r="G47" s="5" t="s">
        <v>3</v>
      </c>
      <c r="H47" s="6" t="s">
        <v>14</v>
      </c>
      <c r="I47" s="6"/>
      <c r="J47" s="9" t="s">
        <v>16</v>
      </c>
      <c r="K47" s="5" t="s">
        <v>3</v>
      </c>
      <c r="L47" s="5" t="s">
        <v>189</v>
      </c>
      <c r="M47" s="9" t="s">
        <v>16</v>
      </c>
      <c r="N47" s="9" t="s">
        <v>16</v>
      </c>
      <c r="O47" s="9" t="s">
        <v>16</v>
      </c>
      <c r="P47" s="6"/>
      <c r="Q47" s="18" t="str">
        <f t="shared" si="9"/>
        <v>N</v>
      </c>
      <c r="R47" s="5" t="str">
        <f t="shared" si="10"/>
        <v>Y</v>
      </c>
      <c r="S47" s="5" t="str">
        <f t="shared" si="11"/>
        <v>Y</v>
      </c>
      <c r="T47" s="6">
        <v>0</v>
      </c>
      <c r="U47" s="6"/>
    </row>
    <row r="48" spans="1:27">
      <c r="A48" t="s">
        <v>202</v>
      </c>
      <c r="B48" s="5">
        <v>9</v>
      </c>
      <c r="C48" s="6" t="s">
        <v>126</v>
      </c>
      <c r="D48" s="7" t="s">
        <v>66</v>
      </c>
      <c r="E48" s="25" t="s">
        <v>67</v>
      </c>
      <c r="F48" s="5" t="s">
        <v>40</v>
      </c>
      <c r="G48" s="5" t="s">
        <v>3</v>
      </c>
      <c r="H48" s="6" t="s">
        <v>3</v>
      </c>
      <c r="I48" s="6"/>
      <c r="J48" s="6" t="s">
        <v>59</v>
      </c>
      <c r="K48" s="5" t="s">
        <v>3</v>
      </c>
      <c r="L48" s="5" t="s">
        <v>189</v>
      </c>
      <c r="M48" s="9" t="s">
        <v>16</v>
      </c>
      <c r="N48" s="9" t="s">
        <v>16</v>
      </c>
      <c r="O48" s="9" t="s">
        <v>16</v>
      </c>
      <c r="P48" s="6"/>
      <c r="Q48" s="18" t="str">
        <f t="shared" si="9"/>
        <v>Y</v>
      </c>
      <c r="R48" s="5" t="str">
        <f t="shared" si="10"/>
        <v>Y</v>
      </c>
      <c r="S48" s="5" t="str">
        <f t="shared" si="11"/>
        <v>Y</v>
      </c>
      <c r="T48" s="6">
        <v>0</v>
      </c>
      <c r="U48" s="6"/>
    </row>
    <row r="49" spans="1:21">
      <c r="A49" t="s">
        <v>202</v>
      </c>
      <c r="B49" s="5">
        <v>10</v>
      </c>
      <c r="C49" s="6" t="s">
        <v>126</v>
      </c>
      <c r="D49" s="7" t="s">
        <v>71</v>
      </c>
      <c r="E49" s="14" t="s">
        <v>69</v>
      </c>
      <c r="F49" s="5" t="s">
        <v>4</v>
      </c>
      <c r="G49" s="5" t="s">
        <v>3</v>
      </c>
      <c r="H49" s="6" t="s">
        <v>3</v>
      </c>
      <c r="I49" s="6"/>
      <c r="J49" s="6" t="s">
        <v>70</v>
      </c>
      <c r="K49" s="5" t="s">
        <v>3</v>
      </c>
      <c r="L49" s="5" t="s">
        <v>189</v>
      </c>
      <c r="M49" s="9" t="s">
        <v>16</v>
      </c>
      <c r="N49" s="9" t="s">
        <v>16</v>
      </c>
      <c r="O49" s="9" t="s">
        <v>16</v>
      </c>
      <c r="P49" s="6"/>
      <c r="Q49" s="18" t="str">
        <f t="shared" si="9"/>
        <v>Y</v>
      </c>
      <c r="R49" s="5" t="str">
        <f t="shared" si="10"/>
        <v>Y</v>
      </c>
      <c r="S49" s="5" t="str">
        <f t="shared" si="11"/>
        <v>Y</v>
      </c>
      <c r="T49" s="6">
        <v>0</v>
      </c>
      <c r="U49" s="6"/>
    </row>
    <row r="50" spans="1:21">
      <c r="A50" t="s">
        <v>202</v>
      </c>
      <c r="B50" s="5">
        <v>11</v>
      </c>
      <c r="C50" s="6" t="s">
        <v>126</v>
      </c>
      <c r="D50" s="7" t="s">
        <v>72</v>
      </c>
      <c r="E50" s="26" t="s">
        <v>73</v>
      </c>
      <c r="F50" s="5" t="s">
        <v>130</v>
      </c>
      <c r="G50" s="5" t="s">
        <v>14</v>
      </c>
      <c r="H50" s="6" t="s">
        <v>3</v>
      </c>
      <c r="I50" s="6"/>
      <c r="J50" s="5" t="s">
        <v>56</v>
      </c>
      <c r="K50" s="5" t="s">
        <v>3</v>
      </c>
      <c r="L50" s="28" t="s">
        <v>185</v>
      </c>
      <c r="M50" s="9" t="s">
        <v>16</v>
      </c>
      <c r="N50" s="9" t="s">
        <v>16</v>
      </c>
      <c r="O50" s="9" t="s">
        <v>16</v>
      </c>
      <c r="P50" s="6"/>
      <c r="Q50" s="18" t="str">
        <f t="shared" si="9"/>
        <v>N</v>
      </c>
      <c r="R50" s="5" t="str">
        <f t="shared" si="10"/>
        <v>N</v>
      </c>
      <c r="S50" s="5" t="str">
        <f t="shared" si="11"/>
        <v>Y</v>
      </c>
      <c r="T50" s="6">
        <v>0</v>
      </c>
      <c r="U50" s="6"/>
    </row>
    <row r="51" spans="1:21">
      <c r="A51" t="s">
        <v>202</v>
      </c>
      <c r="B51" s="5">
        <v>12</v>
      </c>
      <c r="C51" s="6" t="s">
        <v>126</v>
      </c>
      <c r="D51" s="7" t="s">
        <v>74</v>
      </c>
      <c r="E51" s="17" t="s">
        <v>75</v>
      </c>
      <c r="F51" s="5" t="s">
        <v>21</v>
      </c>
      <c r="G51" s="5" t="s">
        <v>14</v>
      </c>
      <c r="H51" s="6" t="s">
        <v>3</v>
      </c>
      <c r="I51" s="6"/>
      <c r="J51" s="5" t="s">
        <v>76</v>
      </c>
      <c r="K51" s="5" t="s">
        <v>3</v>
      </c>
      <c r="L51" s="28" t="s">
        <v>185</v>
      </c>
      <c r="M51" s="9" t="s">
        <v>16</v>
      </c>
      <c r="N51" s="9" t="s">
        <v>16</v>
      </c>
      <c r="O51" s="9" t="s">
        <v>16</v>
      </c>
      <c r="P51" s="6" t="s">
        <v>3</v>
      </c>
      <c r="Q51" s="18" t="str">
        <f t="shared" si="9"/>
        <v>N</v>
      </c>
      <c r="R51" s="5" t="str">
        <f t="shared" si="10"/>
        <v>N</v>
      </c>
      <c r="S51" s="5" t="str">
        <f t="shared" si="11"/>
        <v>Y</v>
      </c>
      <c r="T51" s="6">
        <v>0</v>
      </c>
      <c r="U51" s="6"/>
    </row>
    <row r="52" spans="1:21">
      <c r="A52" t="s">
        <v>202</v>
      </c>
      <c r="B52" s="5">
        <v>13</v>
      </c>
      <c r="C52" s="6" t="s">
        <v>126</v>
      </c>
      <c r="D52" s="7" t="s">
        <v>77</v>
      </c>
      <c r="E52" s="17" t="s">
        <v>78</v>
      </c>
      <c r="F52" s="5" t="s">
        <v>4</v>
      </c>
      <c r="G52" s="5" t="s">
        <v>3</v>
      </c>
      <c r="H52" s="6" t="s">
        <v>14</v>
      </c>
      <c r="I52" s="6"/>
      <c r="J52" s="9" t="s">
        <v>16</v>
      </c>
      <c r="K52" s="5" t="s">
        <v>3</v>
      </c>
      <c r="L52" s="5" t="s">
        <v>189</v>
      </c>
      <c r="M52" s="9" t="s">
        <v>16</v>
      </c>
      <c r="N52" s="9" t="s">
        <v>16</v>
      </c>
      <c r="O52" s="9" t="s">
        <v>16</v>
      </c>
      <c r="P52" s="6" t="s">
        <v>3</v>
      </c>
      <c r="Q52" s="18" t="str">
        <f t="shared" si="9"/>
        <v>N</v>
      </c>
      <c r="R52" s="5" t="str">
        <f t="shared" si="10"/>
        <v>Y</v>
      </c>
      <c r="S52" s="5" t="str">
        <f t="shared" si="11"/>
        <v>Y</v>
      </c>
      <c r="T52" s="6">
        <v>0</v>
      </c>
      <c r="U52" s="6"/>
    </row>
    <row r="53" spans="1:21">
      <c r="A53" t="s">
        <v>202</v>
      </c>
      <c r="B53" s="5">
        <v>14</v>
      </c>
      <c r="C53" s="6" t="s">
        <v>126</v>
      </c>
      <c r="D53" s="5" t="s">
        <v>87</v>
      </c>
      <c r="E53" s="17" t="s">
        <v>88</v>
      </c>
      <c r="F53" s="5" t="s">
        <v>130</v>
      </c>
      <c r="G53" s="5" t="s">
        <v>3</v>
      </c>
      <c r="H53" s="6" t="s">
        <v>3</v>
      </c>
      <c r="I53" s="6"/>
      <c r="J53" s="5" t="s">
        <v>61</v>
      </c>
      <c r="K53" s="5" t="s">
        <v>3</v>
      </c>
      <c r="L53" s="5" t="s">
        <v>189</v>
      </c>
      <c r="M53" s="9" t="s">
        <v>16</v>
      </c>
      <c r="N53" s="9" t="s">
        <v>16</v>
      </c>
      <c r="O53" s="9" t="s">
        <v>16</v>
      </c>
      <c r="P53" s="6" t="s">
        <v>3</v>
      </c>
      <c r="Q53" s="18" t="str">
        <f t="shared" si="9"/>
        <v>Y</v>
      </c>
      <c r="R53" s="5" t="str">
        <f t="shared" si="10"/>
        <v>Y</v>
      </c>
      <c r="S53" s="5" t="str">
        <f t="shared" si="11"/>
        <v>Y</v>
      </c>
      <c r="T53" s="6">
        <v>0</v>
      </c>
      <c r="U53" s="6"/>
    </row>
    <row r="54" spans="1:21">
      <c r="A54" t="s">
        <v>202</v>
      </c>
      <c r="B54" s="5">
        <v>15</v>
      </c>
      <c r="C54" s="6" t="s">
        <v>126</v>
      </c>
      <c r="D54" s="7" t="s">
        <v>79</v>
      </c>
      <c r="E54" s="14" t="s">
        <v>80</v>
      </c>
      <c r="F54" s="5" t="s">
        <v>4</v>
      </c>
      <c r="G54" s="5" t="s">
        <v>3</v>
      </c>
      <c r="H54" s="6" t="s">
        <v>3</v>
      </c>
      <c r="I54" s="6"/>
      <c r="J54" s="6" t="s">
        <v>81</v>
      </c>
      <c r="K54" s="5" t="s">
        <v>3</v>
      </c>
      <c r="L54" s="5" t="s">
        <v>189</v>
      </c>
      <c r="M54" s="9" t="s">
        <v>16</v>
      </c>
      <c r="N54" s="9" t="s">
        <v>16</v>
      </c>
      <c r="O54" s="9" t="s">
        <v>16</v>
      </c>
      <c r="P54" s="6"/>
      <c r="Q54" s="18" t="str">
        <f t="shared" si="9"/>
        <v>Y</v>
      </c>
      <c r="R54" s="5" t="str">
        <f t="shared" si="10"/>
        <v>Y</v>
      </c>
      <c r="S54" s="5" t="str">
        <f t="shared" si="11"/>
        <v>Y</v>
      </c>
      <c r="T54" s="6">
        <v>0</v>
      </c>
      <c r="U54" s="6"/>
    </row>
    <row r="55" spans="1:21">
      <c r="A55" t="s">
        <v>202</v>
      </c>
      <c r="B55" s="5">
        <v>16</v>
      </c>
      <c r="C55" s="6" t="s">
        <v>126</v>
      </c>
      <c r="D55" s="7" t="s">
        <v>119</v>
      </c>
      <c r="E55" s="14" t="s">
        <v>78</v>
      </c>
      <c r="F55" s="5" t="s">
        <v>40</v>
      </c>
      <c r="G55" s="5" t="s">
        <v>3</v>
      </c>
      <c r="H55" s="6" t="s">
        <v>14</v>
      </c>
      <c r="I55" s="6"/>
      <c r="J55" s="9" t="s">
        <v>16</v>
      </c>
      <c r="K55" s="5" t="s">
        <v>3</v>
      </c>
      <c r="L55" s="5" t="s">
        <v>189</v>
      </c>
      <c r="M55" s="9" t="s">
        <v>16</v>
      </c>
      <c r="N55" s="9" t="s">
        <v>16</v>
      </c>
      <c r="O55" s="9" t="s">
        <v>16</v>
      </c>
      <c r="P55" s="6"/>
      <c r="Q55" s="18" t="str">
        <f t="shared" si="9"/>
        <v>N</v>
      </c>
      <c r="R55" s="5" t="str">
        <f t="shared" si="10"/>
        <v>Y</v>
      </c>
      <c r="S55" s="5" t="str">
        <f t="shared" si="11"/>
        <v>Y</v>
      </c>
      <c r="T55" s="6">
        <v>0</v>
      </c>
      <c r="U55" s="6"/>
    </row>
    <row r="56" spans="1:21">
      <c r="A56" t="s">
        <v>202</v>
      </c>
      <c r="B56" s="5">
        <v>17</v>
      </c>
      <c r="C56" s="6" t="s">
        <v>126</v>
      </c>
      <c r="D56" s="7" t="s">
        <v>117</v>
      </c>
      <c r="E56" s="14" t="s">
        <v>118</v>
      </c>
      <c r="F56" s="5" t="s">
        <v>40</v>
      </c>
      <c r="G56" s="5" t="s">
        <v>14</v>
      </c>
      <c r="H56" s="6" t="s">
        <v>14</v>
      </c>
      <c r="I56" s="6"/>
      <c r="J56" s="9" t="s">
        <v>16</v>
      </c>
      <c r="K56" s="5" t="s">
        <v>3</v>
      </c>
      <c r="L56" s="28" t="s">
        <v>185</v>
      </c>
      <c r="M56" s="9" t="s">
        <v>16</v>
      </c>
      <c r="N56" s="9" t="s">
        <v>16</v>
      </c>
      <c r="O56" s="9" t="s">
        <v>16</v>
      </c>
      <c r="P56" s="6"/>
      <c r="Q56" s="18" t="str">
        <f t="shared" si="9"/>
        <v>N</v>
      </c>
      <c r="R56" s="5" t="str">
        <f t="shared" si="10"/>
        <v>N</v>
      </c>
      <c r="S56" s="5" t="str">
        <f t="shared" si="11"/>
        <v>Y</v>
      </c>
      <c r="T56" s="6">
        <v>0</v>
      </c>
      <c r="U56" s="6"/>
    </row>
    <row r="57" spans="1:21">
      <c r="A57" t="s">
        <v>202</v>
      </c>
      <c r="B57" s="5">
        <v>18</v>
      </c>
      <c r="C57" s="6" t="s">
        <v>126</v>
      </c>
      <c r="D57" s="7" t="s">
        <v>62</v>
      </c>
      <c r="E57" s="14" t="s">
        <v>65</v>
      </c>
      <c r="F57" s="5" t="s">
        <v>40</v>
      </c>
      <c r="G57" s="5" t="s">
        <v>3</v>
      </c>
      <c r="H57" s="6" t="s">
        <v>3</v>
      </c>
      <c r="I57" s="6"/>
      <c r="J57" s="5" t="s">
        <v>61</v>
      </c>
      <c r="K57" s="5" t="s">
        <v>3</v>
      </c>
      <c r="L57" s="5" t="s">
        <v>189</v>
      </c>
      <c r="M57" s="9" t="s">
        <v>16</v>
      </c>
      <c r="N57" s="9" t="s">
        <v>16</v>
      </c>
      <c r="O57" s="9" t="s">
        <v>16</v>
      </c>
      <c r="P57" s="6"/>
      <c r="Q57" s="18" t="str">
        <f t="shared" si="9"/>
        <v>Y</v>
      </c>
      <c r="R57" s="5" t="str">
        <f t="shared" si="10"/>
        <v>Y</v>
      </c>
      <c r="S57" s="5" t="str">
        <f t="shared" si="11"/>
        <v>Y</v>
      </c>
      <c r="T57" s="6">
        <v>0</v>
      </c>
      <c r="U57" s="6"/>
    </row>
    <row r="58" spans="1:21">
      <c r="A58" t="s">
        <v>202</v>
      </c>
      <c r="B58" s="5">
        <v>19</v>
      </c>
      <c r="C58" s="6" t="s">
        <v>126</v>
      </c>
      <c r="D58" s="7" t="s">
        <v>63</v>
      </c>
      <c r="E58" s="14" t="s">
        <v>68</v>
      </c>
      <c r="F58" s="5" t="s">
        <v>4</v>
      </c>
      <c r="G58" s="5" t="s">
        <v>3</v>
      </c>
      <c r="H58" s="6" t="s">
        <v>3</v>
      </c>
      <c r="I58" s="6"/>
      <c r="J58" s="5" t="s">
        <v>64</v>
      </c>
      <c r="K58" s="5" t="s">
        <v>3</v>
      </c>
      <c r="L58" s="5" t="s">
        <v>189</v>
      </c>
      <c r="M58" s="9" t="s">
        <v>16</v>
      </c>
      <c r="N58" s="9" t="s">
        <v>16</v>
      </c>
      <c r="O58" s="9" t="s">
        <v>16</v>
      </c>
      <c r="P58" s="6"/>
      <c r="Q58" s="18" t="str">
        <f t="shared" si="9"/>
        <v>Y</v>
      </c>
      <c r="R58" s="5" t="str">
        <f t="shared" si="10"/>
        <v>Y</v>
      </c>
      <c r="S58" s="5" t="str">
        <f t="shared" si="11"/>
        <v>Y</v>
      </c>
      <c r="T58" s="6">
        <v>0</v>
      </c>
      <c r="U58" s="6"/>
    </row>
    <row r="59" spans="1:21">
      <c r="A59" t="s">
        <v>202</v>
      </c>
      <c r="B59" s="5">
        <v>20</v>
      </c>
      <c r="C59" s="6" t="s">
        <v>126</v>
      </c>
      <c r="D59" s="7" t="s">
        <v>101</v>
      </c>
      <c r="E59" s="17" t="s">
        <v>78</v>
      </c>
      <c r="F59" s="5" t="s">
        <v>4</v>
      </c>
      <c r="G59" s="5" t="s">
        <v>3</v>
      </c>
      <c r="H59" s="6" t="s">
        <v>3</v>
      </c>
      <c r="I59" s="6"/>
      <c r="J59" s="5" t="s">
        <v>61</v>
      </c>
      <c r="K59" s="5" t="s">
        <v>3</v>
      </c>
      <c r="L59" s="5" t="s">
        <v>189</v>
      </c>
      <c r="M59" s="9" t="s">
        <v>16</v>
      </c>
      <c r="N59" s="9" t="s">
        <v>16</v>
      </c>
      <c r="O59" s="9" t="s">
        <v>16</v>
      </c>
      <c r="P59" s="6"/>
      <c r="Q59" s="18" t="str">
        <f t="shared" si="9"/>
        <v>Y</v>
      </c>
      <c r="R59" s="5" t="str">
        <f t="shared" si="10"/>
        <v>Y</v>
      </c>
      <c r="S59" s="5" t="str">
        <f t="shared" si="11"/>
        <v>Y</v>
      </c>
      <c r="T59" s="6">
        <v>0</v>
      </c>
      <c r="U59" s="6"/>
    </row>
    <row r="60" spans="1:21">
      <c r="A60" t="s">
        <v>202</v>
      </c>
      <c r="B60" s="5">
        <v>21</v>
      </c>
      <c r="C60" s="6" t="s">
        <v>126</v>
      </c>
      <c r="D60" s="5" t="s">
        <v>102</v>
      </c>
      <c r="E60" s="17" t="s">
        <v>78</v>
      </c>
      <c r="F60" s="5" t="s">
        <v>40</v>
      </c>
      <c r="G60" s="5" t="s">
        <v>3</v>
      </c>
      <c r="H60" s="6" t="s">
        <v>14</v>
      </c>
      <c r="I60" s="6"/>
      <c r="J60" s="9" t="s">
        <v>16</v>
      </c>
      <c r="K60" s="5" t="s">
        <v>3</v>
      </c>
      <c r="L60" s="5" t="s">
        <v>189</v>
      </c>
      <c r="M60" s="9" t="s">
        <v>16</v>
      </c>
      <c r="N60" s="9" t="s">
        <v>16</v>
      </c>
      <c r="O60" s="9" t="s">
        <v>16</v>
      </c>
      <c r="P60" s="6"/>
      <c r="Q60" s="18" t="str">
        <f t="shared" si="9"/>
        <v>N</v>
      </c>
      <c r="R60" s="5" t="str">
        <f t="shared" si="10"/>
        <v>Y</v>
      </c>
      <c r="S60" s="5" t="str">
        <f t="shared" si="11"/>
        <v>Y</v>
      </c>
      <c r="T60" s="6">
        <v>0</v>
      </c>
      <c r="U60" s="6"/>
    </row>
    <row r="61" spans="1:21">
      <c r="A61" t="s">
        <v>202</v>
      </c>
      <c r="B61" s="5">
        <v>22</v>
      </c>
      <c r="C61" s="6" t="s">
        <v>126</v>
      </c>
      <c r="D61" s="7" t="s">
        <v>109</v>
      </c>
      <c r="E61" s="14" t="s">
        <v>65</v>
      </c>
      <c r="F61" s="5" t="s">
        <v>40</v>
      </c>
      <c r="G61" s="5" t="s">
        <v>3</v>
      </c>
      <c r="H61" s="6" t="s">
        <v>3</v>
      </c>
      <c r="I61" s="6"/>
      <c r="J61" s="9" t="s">
        <v>161</v>
      </c>
      <c r="K61" s="5" t="s">
        <v>3</v>
      </c>
      <c r="L61" s="5" t="s">
        <v>189</v>
      </c>
      <c r="M61" s="9" t="s">
        <v>16</v>
      </c>
      <c r="N61" s="9" t="s">
        <v>16</v>
      </c>
      <c r="O61" s="9" t="s">
        <v>16</v>
      </c>
      <c r="P61" s="6"/>
      <c r="Q61" s="18" t="str">
        <f t="shared" si="9"/>
        <v>Y</v>
      </c>
      <c r="R61" s="5" t="str">
        <f t="shared" si="10"/>
        <v>Y</v>
      </c>
      <c r="S61" s="5" t="str">
        <f t="shared" si="11"/>
        <v>Y</v>
      </c>
      <c r="T61" s="6">
        <v>0</v>
      </c>
      <c r="U61" s="6"/>
    </row>
    <row r="62" spans="1:21">
      <c r="A62" t="s">
        <v>202</v>
      </c>
      <c r="B62" s="5">
        <v>23</v>
      </c>
      <c r="C62" s="6" t="s">
        <v>126</v>
      </c>
      <c r="D62" s="7" t="s">
        <v>95</v>
      </c>
      <c r="E62" s="14" t="s">
        <v>65</v>
      </c>
      <c r="F62" s="5" t="s">
        <v>4</v>
      </c>
      <c r="G62" s="5" t="s">
        <v>3</v>
      </c>
      <c r="H62" s="6" t="s">
        <v>3</v>
      </c>
      <c r="I62" s="6"/>
      <c r="J62" s="5" t="s">
        <v>96</v>
      </c>
      <c r="K62" s="5" t="s">
        <v>3</v>
      </c>
      <c r="L62" s="5" t="s">
        <v>189</v>
      </c>
      <c r="M62" s="9" t="s">
        <v>16</v>
      </c>
      <c r="N62" s="9" t="s">
        <v>16</v>
      </c>
      <c r="O62" s="9" t="s">
        <v>16</v>
      </c>
      <c r="P62" s="6"/>
      <c r="Q62" s="18" t="str">
        <f t="shared" si="9"/>
        <v>Y</v>
      </c>
      <c r="R62" s="5" t="str">
        <f t="shared" si="10"/>
        <v>Y</v>
      </c>
      <c r="S62" s="5" t="str">
        <f t="shared" si="11"/>
        <v>Y</v>
      </c>
      <c r="T62" s="6">
        <v>0</v>
      </c>
      <c r="U62" s="6"/>
    </row>
  </sheetData>
  <mergeCells count="1">
    <mergeCell ref="H1:J1"/>
  </mergeCells>
  <phoneticPr fontId="1" type="noConversion"/>
  <hyperlinks>
    <hyperlink ref="D2" r:id="rId1" display="https://bugs.mysql.com/bug.php?id=21727" xr:uid="{969F5366-3B33-3F47-8C18-FADB0CBD3410}"/>
    <hyperlink ref="D3" r:id="rId2" display="https://bugs.mysql.com/bug.php?id=77094" xr:uid="{2DC81F17-E4F5-3F4C-9FFF-52ABF2289C01}"/>
    <hyperlink ref="D4" r:id="rId3" display="https://bugs.mysql.com/bug.php?id=44723" xr:uid="{82D844D4-9ACF-894E-BFA0-BB58A2690781}"/>
    <hyperlink ref="D5" r:id="rId4" display="https://bugs.mysql.com/bug.php?id=54914" xr:uid="{06E63786-17A2-A746-BB0F-FF52BEF70664}"/>
    <hyperlink ref="D6" r:id="rId5" display="https://bugs.mysql.com/bug.php?id=78262" xr:uid="{1C1DB6C3-BB3C-FA4F-A9A4-1BB6D9C4E875}"/>
    <hyperlink ref="D7" r:id="rId6" display="https://bugs.mysql.com/bug.php?id=60074" xr:uid="{048F7FE5-36EE-F048-B388-7051B35A21C1}"/>
    <hyperlink ref="D40" r:id="rId7" display="https://bugs.mysql.com/bug.php?id=37844" xr:uid="{CE0AE840-EB09-5B4E-8662-6FBE7E7B8BAA}"/>
    <hyperlink ref="D21" r:id="rId8" display="https://bz.apache.org/bugzilla/show_bug.cgi?id=50002" xr:uid="{9C2B4C23-2AE2-B146-BEC7-DBC53B958AED}"/>
    <hyperlink ref="D22" r:id="rId9" display="https://bz.apache.org/bugzilla/show_bug.cgi?id=45464" xr:uid="{D721216C-9A01-2147-AA5D-4CB891EDF8ED}"/>
    <hyperlink ref="D23" r:id="rId10" display="https://bz.apache.org/bugzilla/show_bug.cgi?id=42871" xr:uid="{6A59156E-4B23-794E-B4E9-6EB5E60A5805}"/>
    <hyperlink ref="D11" r:id="rId11" display="https://jira.mariadb.org/browse/MDEV-12556" xr:uid="{2E52CE8A-EAC1-A348-B80D-A959E0A43E65}"/>
    <hyperlink ref="D16" r:id="rId12" display="https://issues.apache.org/jira/browse/DERBY-5780" xr:uid="{8616FA91-2E43-984B-9B78-05C4F3C1E7F1}"/>
    <hyperlink ref="D14" r:id="rId13" display="https://jira.mariadb.org/browse/MDEV-5802" xr:uid="{53D6EB45-ECDA-344A-849A-69EF8046B551}"/>
    <hyperlink ref="D18" r:id="rId14" display="https://github.com/h2database/h2database/issues/430" xr:uid="{D45E5C62-3991-5C46-A5C4-33EE79ADA3CB}"/>
    <hyperlink ref="D24" r:id="rId15" display="https://bz.apache.org/bugzilla/show_bug.cgi?id=53420" xr:uid="{7BB74004-1919-904E-BE48-442D5A8A3EEC}"/>
    <hyperlink ref="D44" r:id="rId16" display="https://jira.mariadb.org/browse/MDEV-6714" xr:uid="{E9437CFF-235E-1C49-833A-BCF097500C68}"/>
    <hyperlink ref="D46" r:id="rId17" display="https://bz.apache.org/bugzilla/show_bug.cgi?id=48024" xr:uid="{BEB4448B-AAFF-2E40-9C0A-B1E54A5B4EE8}"/>
    <hyperlink ref="D45" r:id="rId18" display="https://jira.mongodb.org/browse/SERVER-30643" xr:uid="{AB0C582C-ED8C-984D-9B50-EA5BC8927F66}"/>
    <hyperlink ref="D19" r:id="rId19" display="https://jira.mongodb.org/browse/SERVER-17386" xr:uid="{6DC25D1B-0285-644D-8922-3D60D00B6660}"/>
    <hyperlink ref="D12" r:id="rId20" display="https://jira.mariadb.org/browse/MDEV-6504" xr:uid="{2C3AD985-D8C0-7748-B6B3-7A6626D81932}"/>
    <hyperlink ref="D26" r:id="rId21" display="https://bz.apache.org/bugzilla/show_bug.cgi?id=45445" xr:uid="{9ABDE749-BA44-1E46-9170-874AB9EFBEC3}"/>
    <hyperlink ref="D10" r:id="rId22" display="https://jira.mariadb.org/browse/MDEV-585" xr:uid="{1BFEF0A4-2BA9-A64F-9275-0E7BB0BDF184}"/>
    <hyperlink ref="D17" r:id="rId23" display="https://issues.apache.org/jira/browse/DERBY-704" xr:uid="{3AC072C0-5867-3C49-B34E-75A6351F0AEC}"/>
    <hyperlink ref="D29" r:id="rId24" display="https://gcc.gnu.org/bugzilla/show_bug.cgi?id=43632" xr:uid="{A3F659BF-39BC-5540-ADAD-1CDBFF7B2C74}"/>
    <hyperlink ref="D30" r:id="rId25" display="https://gcc.gnu.org/bugzilla/show_bug.cgi?id=34163" xr:uid="{05DE3F94-17B2-4A4B-A6F1-C4390791D584}"/>
    <hyperlink ref="D31" r:id="rId26" display="https://gcc.gnu.org/bugzilla/show_bug.cgi?id=53397" xr:uid="{B6711538-68D1-794C-9CB8-4DA124453552}"/>
    <hyperlink ref="D57" r:id="rId27" display="https://gcc.gnu.org/bugzilla/show_bug.cgi?id=36439" xr:uid="{ABB61E7B-40B8-C244-96FD-A6EA511A0C8E}"/>
    <hyperlink ref="D58" r:id="rId28" display="https://gcc.gnu.org/bugzilla/show_bug.cgi?id=21680" xr:uid="{BB1F281D-2F26-F647-8A6D-B43093CA4CB6}"/>
    <hyperlink ref="D48" r:id="rId29" display="https://gcc.gnu.org/bugzilla/show_bug.cgi?id=45422" xr:uid="{012DDE94-E6DB-904F-A863-AC40152A9643}"/>
    <hyperlink ref="D49" r:id="rId30" display="https://gcc.gnu.org/bugzilla/show_bug.cgi?id=23305" xr:uid="{A8AAADED-D82F-6B43-AA82-B5910213FB69}"/>
    <hyperlink ref="D50" r:id="rId31" display="https://gcc.gnu.org/bugzilla/show_bug.cgi?id=63671" xr:uid="{78364788-0DA4-324B-8252-7EE198AE4395}"/>
    <hyperlink ref="D37" r:id="rId32" display="https://bugs.llvm.org/show_bug.cgi?id=11941" xr:uid="{24F311C7-F373-6A4F-A335-D4D7924CB12D}"/>
    <hyperlink ref="D54" r:id="rId33" display="https://gcc.gnu.org/bugzilla/show_bug.cgi?id=18424" xr:uid="{45742FB3-F0D6-234A-9C74-B855C3E549DD}"/>
    <hyperlink ref="D32" r:id="rId34" display="https://gcc.gnu.org/bugzilla/show_bug.cgi?id=84149" xr:uid="{FCA7C3ED-57CC-1042-AFFC-6C8AC72F8017}"/>
    <hyperlink ref="D42" r:id="rId35" display="https://bugs.mysql.com/bug.php?id=38551" xr:uid="{F933E808-59EF-3F48-9D95-A544056E6927}"/>
    <hyperlink ref="D35" r:id="rId36" display="https://bugs.llvm.org/show_bug.cgi?id=20842" xr:uid="{50B077D6-46FB-B04F-8EC8-7557FE7613A3}"/>
    <hyperlink ref="D36" r:id="rId37" display="https://bugs.llvm.org/show_bug.cgi?id=35198" xr:uid="{0A0AC653-B401-6842-BE2C-56B465EA34EE}"/>
    <hyperlink ref="D62" r:id="rId38" display="https://bugs.llvm.org/show_bug.cgi?id=24888" xr:uid="{D2DDB59C-4D3E-D043-9E46-EB10F18CBEE8}"/>
    <hyperlink ref="D38" r:id="rId39" display="https://bugs.llvm.org/show_bug.cgi?id=37531" xr:uid="{EC67C803-AF88-D94F-839C-176B5D81A829}"/>
    <hyperlink ref="D59" r:id="rId40" display="https://bugs.llvm.org/show_bug.cgi?id=22589" xr:uid="{144CCE7A-BA6A-C04E-885F-6D98E9726164}"/>
    <hyperlink ref="D33" r:id="rId41" display="https://gcc.gnu.org/bugzilla/show_bug.cgi?id=86029" xr:uid="{B29FB889-26F0-0A4C-B93B-D5A7DBB3EF3F}"/>
    <hyperlink ref="D61" r:id="rId42" display="https://bugs.llvm.org/show_bug.cgi?id=14651" xr:uid="{6A4474E0-9799-EE46-A6F9-FE3BDE74CAD6}"/>
    <hyperlink ref="D25" r:id="rId43" display="https://bz.apache.org/bugzilla/show_bug.cgi?id=54852" xr:uid="{BEC925E8-780B-A64D-8476-45B2D948B886}"/>
    <hyperlink ref="D27" r:id="rId44" display="https://bz.apache.org/bugzilla/show_bug.cgi?id=48215" xr:uid="{6A7175E6-8900-FF4D-9296-2266675C20D5}"/>
    <hyperlink ref="D9" r:id="rId45" display="https://bugs.mysql.com/bug.php?id=80784" xr:uid="{32F602E2-DDFC-434B-8133-7F384B0F508F}"/>
    <hyperlink ref="D20" r:id="rId46" display="https://jira.mongodb.org/browse/SERVER-20306" xr:uid="{62D2F3BE-8633-AA45-84B1-0E7BD6941BF8}"/>
    <hyperlink ref="D47" r:id="rId47" display="https://bz.apache.org/bugzilla/show_bug.cgi?id=57251" xr:uid="{452C2781-0642-4642-AEA0-D14077634D2F}"/>
    <hyperlink ref="D28" r:id="rId48" display="https://bugs.squid-cache.org/show_bug.cgi?id=3189" xr:uid="{26E783AF-490B-984E-962E-BD64EEABE92E}"/>
    <hyperlink ref="D56" r:id="rId49" display="https://gcc.gnu.org/bugzilla/show_bug.cgi?id=62016" xr:uid="{28626D21-D4BF-7540-A687-3959313E46E6}"/>
    <hyperlink ref="D34" r:id="rId50" display="https://bugs.llvm.org/show_bug.cgi?id=32037" xr:uid="{66FA785A-65EA-8E42-8677-57D59D5437A6}"/>
    <hyperlink ref="D55" r:id="rId51" display="https://gcc.gnu.org/bugzilla/show_bug.cgi?id=38518" xr:uid="{C0F4BCC2-CEEB-B146-BF01-C876C3EF160E}"/>
    <hyperlink ref="D43" r:id="rId52" display="https://jira.mariadb.org/browse/MDEV-6292" xr:uid="{24A75621-8956-8742-AB35-D3B0A91E6E25}"/>
    <hyperlink ref="D13" r:id="rId53" display="https://jira.mariadb.org/browse/MDEV-8696" xr:uid="{01DD54CB-3DDE-1F47-A978-F75A1DD80F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2020-04-30T11:31:24Z</cp:lastPrinted>
  <dcterms:created xsi:type="dcterms:W3CDTF">2020-04-28T10:31:29Z</dcterms:created>
  <dcterms:modified xsi:type="dcterms:W3CDTF">2020-05-10T11:24:47Z</dcterms:modified>
</cp:coreProperties>
</file>