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ly/Desktop/24/predict-01-2019/data/"/>
    </mc:Choice>
  </mc:AlternateContent>
  <xr:revisionPtr revIDLastSave="0" documentId="13_ncr:1_{CD60B340-A013-0644-AAC0-F744D435E856}" xr6:coauthVersionLast="45" xr6:coauthVersionMax="45" xr10:uidLastSave="{00000000-0000-0000-0000-000000000000}"/>
  <bookViews>
    <workbookView xWindow="920" yWindow="460" windowWidth="27640" windowHeight="15820" activeTab="4" xr2:uid="{EA48CC41-420E-6F49-816A-EDAECB297DE9}"/>
  </bookViews>
  <sheets>
    <sheet name="Sheet1" sheetId="1" r:id="rId1"/>
    <sheet name="transformation" sheetId="2" r:id="rId2"/>
    <sheet name="naïve-1" sheetId="3" r:id="rId3"/>
    <sheet name="naïve-2" sheetId="4" r:id="rId4"/>
    <sheet name="naïve-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5" l="1"/>
  <c r="E12" i="5" l="1"/>
  <c r="G12" i="5"/>
  <c r="E13" i="5"/>
  <c r="F13" i="5"/>
  <c r="G13" i="5"/>
  <c r="H13" i="5"/>
  <c r="I13" i="5"/>
  <c r="E14" i="5"/>
  <c r="F14" i="5"/>
  <c r="G14" i="5"/>
  <c r="H14" i="5"/>
  <c r="I14" i="5"/>
  <c r="E17" i="5"/>
  <c r="F17" i="5"/>
  <c r="G17" i="5"/>
  <c r="H17" i="5"/>
  <c r="I17" i="5"/>
  <c r="E18" i="5"/>
  <c r="F18" i="5"/>
  <c r="G18" i="5"/>
  <c r="H18" i="5"/>
  <c r="I18" i="5"/>
  <c r="E21" i="5"/>
  <c r="F21" i="5"/>
  <c r="G21" i="5"/>
  <c r="H21" i="5"/>
  <c r="I21" i="5"/>
  <c r="E22" i="5"/>
  <c r="F22" i="5"/>
  <c r="G22" i="5"/>
  <c r="H22" i="5"/>
  <c r="I22" i="5"/>
  <c r="E25" i="5"/>
  <c r="F25" i="5"/>
  <c r="G25" i="5"/>
  <c r="H25" i="5"/>
  <c r="I25" i="5"/>
  <c r="E26" i="5"/>
  <c r="F26" i="5"/>
  <c r="G26" i="5"/>
  <c r="H26" i="5"/>
  <c r="I26" i="5"/>
  <c r="E29" i="5"/>
  <c r="F29" i="5"/>
  <c r="G29" i="5"/>
  <c r="H29" i="5"/>
  <c r="I29" i="5"/>
  <c r="E30" i="5"/>
  <c r="F30" i="5"/>
  <c r="G30" i="5"/>
  <c r="H30" i="5"/>
  <c r="I30" i="5"/>
  <c r="E33" i="5"/>
  <c r="F33" i="5"/>
  <c r="G33" i="5"/>
  <c r="H33" i="5"/>
  <c r="I33" i="5"/>
  <c r="E34" i="5"/>
  <c r="F34" i="5"/>
  <c r="G34" i="5"/>
  <c r="H34" i="5"/>
  <c r="I34" i="5"/>
  <c r="E37" i="5"/>
  <c r="F37" i="5"/>
  <c r="G37" i="5"/>
  <c r="H37" i="5"/>
  <c r="I37" i="5"/>
  <c r="E38" i="5"/>
  <c r="F38" i="5"/>
  <c r="G38" i="5"/>
  <c r="H38" i="5"/>
  <c r="I38" i="5"/>
  <c r="E41" i="5"/>
  <c r="F41" i="5"/>
  <c r="G41" i="5"/>
  <c r="H41" i="5"/>
  <c r="I41" i="5"/>
  <c r="E42" i="5"/>
  <c r="F42" i="5"/>
  <c r="G42" i="5"/>
  <c r="H42" i="5"/>
  <c r="I42" i="5"/>
  <c r="E43" i="5"/>
  <c r="F43" i="5"/>
  <c r="G43" i="5"/>
  <c r="H43" i="5"/>
  <c r="I43" i="5"/>
  <c r="E46" i="5"/>
  <c r="F46" i="5"/>
  <c r="G46" i="5"/>
  <c r="H46" i="5"/>
  <c r="I46" i="5"/>
  <c r="E47" i="5"/>
  <c r="F47" i="5"/>
  <c r="G47" i="5"/>
  <c r="H47" i="5"/>
  <c r="I47" i="5"/>
  <c r="E50" i="5"/>
  <c r="F50" i="5"/>
  <c r="G50" i="5"/>
  <c r="H50" i="5"/>
  <c r="I50" i="5"/>
  <c r="E51" i="5"/>
  <c r="F51" i="5"/>
  <c r="G51" i="5"/>
  <c r="H51" i="5"/>
  <c r="I51" i="5"/>
  <c r="E52" i="5"/>
  <c r="F52" i="5"/>
  <c r="G52" i="5"/>
  <c r="H52" i="5"/>
  <c r="I52" i="5"/>
  <c r="E55" i="5"/>
  <c r="F55" i="5"/>
  <c r="G55" i="5"/>
  <c r="H55" i="5"/>
  <c r="I55" i="5"/>
  <c r="E56" i="5"/>
  <c r="F56" i="5"/>
  <c r="G56" i="5"/>
  <c r="H56" i="5"/>
  <c r="I56" i="5"/>
  <c r="E59" i="5"/>
  <c r="F59" i="5"/>
  <c r="G59" i="5"/>
  <c r="H59" i="5"/>
  <c r="I59" i="5"/>
  <c r="E60" i="5"/>
  <c r="F60" i="5"/>
  <c r="G60" i="5"/>
  <c r="H60" i="5"/>
  <c r="I60" i="5"/>
  <c r="E63" i="5"/>
  <c r="F63" i="5"/>
  <c r="G63" i="5"/>
  <c r="H63" i="5"/>
  <c r="I63" i="5"/>
  <c r="E64" i="5"/>
  <c r="F64" i="5"/>
  <c r="G64" i="5"/>
  <c r="H64" i="5"/>
  <c r="I64" i="5"/>
  <c r="E65" i="5"/>
  <c r="F65" i="5"/>
  <c r="G65" i="5"/>
  <c r="H65" i="5"/>
  <c r="I65" i="5"/>
  <c r="E68" i="5"/>
  <c r="F68" i="5"/>
  <c r="G68" i="5"/>
  <c r="H68" i="5"/>
  <c r="I68" i="5"/>
  <c r="E69" i="5"/>
  <c r="F69" i="5"/>
  <c r="G69" i="5"/>
  <c r="H69" i="5"/>
  <c r="I69" i="5"/>
  <c r="F12" i="5"/>
  <c r="I12" i="5"/>
  <c r="F69" i="4"/>
  <c r="G69" i="4"/>
  <c r="H69" i="4"/>
  <c r="I69" i="4"/>
  <c r="E69" i="4"/>
  <c r="E68" i="4"/>
  <c r="F68" i="4"/>
  <c r="G68" i="4"/>
  <c r="H68" i="4"/>
  <c r="I68" i="4"/>
  <c r="F64" i="4"/>
  <c r="G64" i="4"/>
  <c r="H64" i="4"/>
  <c r="I64" i="4"/>
  <c r="F65" i="4"/>
  <c r="G65" i="4"/>
  <c r="H65" i="4"/>
  <c r="I65" i="4"/>
  <c r="E65" i="4"/>
  <c r="E64" i="4"/>
  <c r="E63" i="4"/>
  <c r="F63" i="4"/>
  <c r="G63" i="4"/>
  <c r="H63" i="4"/>
  <c r="I63" i="4"/>
  <c r="F60" i="4"/>
  <c r="G60" i="4"/>
  <c r="H60" i="4"/>
  <c r="I60" i="4"/>
  <c r="E60" i="4"/>
  <c r="E59" i="4"/>
  <c r="F59" i="4"/>
  <c r="G59" i="4"/>
  <c r="H59" i="4"/>
  <c r="I59" i="4"/>
  <c r="F56" i="4"/>
  <c r="G56" i="4"/>
  <c r="H56" i="4"/>
  <c r="I56" i="4"/>
  <c r="E56" i="4"/>
  <c r="E55" i="4"/>
  <c r="F55" i="4"/>
  <c r="G55" i="4"/>
  <c r="H55" i="4"/>
  <c r="I55" i="4"/>
  <c r="F52" i="4"/>
  <c r="G52" i="4"/>
  <c r="H52" i="4"/>
  <c r="I52" i="4"/>
  <c r="E52" i="4"/>
  <c r="F51" i="4"/>
  <c r="G51" i="4"/>
  <c r="H51" i="4"/>
  <c r="I51" i="4"/>
  <c r="E51" i="4"/>
  <c r="E50" i="4"/>
  <c r="F50" i="4"/>
  <c r="G50" i="4"/>
  <c r="H50" i="4"/>
  <c r="I50" i="4"/>
  <c r="F47" i="4"/>
  <c r="G47" i="4"/>
  <c r="H47" i="4"/>
  <c r="I47" i="4"/>
  <c r="E47" i="4"/>
  <c r="E46" i="4"/>
  <c r="F46" i="4"/>
  <c r="G46" i="4"/>
  <c r="H46" i="4"/>
  <c r="I46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2" i="2"/>
  <c r="F42" i="4"/>
  <c r="G42" i="4"/>
  <c r="H42" i="4"/>
  <c r="I42" i="4"/>
  <c r="F43" i="4"/>
  <c r="G43" i="4"/>
  <c r="H43" i="4"/>
  <c r="I43" i="4"/>
  <c r="E43" i="4"/>
  <c r="E42" i="4"/>
  <c r="E41" i="4"/>
  <c r="F41" i="4"/>
  <c r="G41" i="4"/>
  <c r="H41" i="4"/>
  <c r="I41" i="4"/>
  <c r="F38" i="4"/>
  <c r="G38" i="4"/>
  <c r="H38" i="4"/>
  <c r="I38" i="4"/>
  <c r="E38" i="4"/>
  <c r="E37" i="4"/>
  <c r="F37" i="4"/>
  <c r="G37" i="4"/>
  <c r="H37" i="4"/>
  <c r="I37" i="4"/>
  <c r="F34" i="4"/>
  <c r="G34" i="4"/>
  <c r="H34" i="4"/>
  <c r="I34" i="4"/>
  <c r="E34" i="4"/>
  <c r="E33" i="4"/>
  <c r="F33" i="4"/>
  <c r="G33" i="4"/>
  <c r="H33" i="4"/>
  <c r="I33" i="4"/>
  <c r="F30" i="4"/>
  <c r="G30" i="4"/>
  <c r="H30" i="4"/>
  <c r="I30" i="4"/>
  <c r="E30" i="4"/>
  <c r="E29" i="4"/>
  <c r="F29" i="4"/>
  <c r="G29" i="4"/>
  <c r="H29" i="4"/>
  <c r="I29" i="4"/>
  <c r="F26" i="4"/>
  <c r="G26" i="4"/>
  <c r="H26" i="4"/>
  <c r="I26" i="4"/>
  <c r="E26" i="4"/>
  <c r="E25" i="4"/>
  <c r="F25" i="4"/>
  <c r="G25" i="4"/>
  <c r="H25" i="4"/>
  <c r="I25" i="4"/>
  <c r="F22" i="4"/>
  <c r="G22" i="4"/>
  <c r="H22" i="4"/>
  <c r="I22" i="4"/>
  <c r="E22" i="4"/>
  <c r="E21" i="4"/>
  <c r="F21" i="4"/>
  <c r="G21" i="4"/>
  <c r="H21" i="4"/>
  <c r="I21" i="4"/>
  <c r="I18" i="4"/>
  <c r="H18" i="4"/>
  <c r="G18" i="4"/>
  <c r="F18" i="4"/>
  <c r="E18" i="4"/>
  <c r="I17" i="4"/>
  <c r="H17" i="4"/>
  <c r="G17" i="4"/>
  <c r="F17" i="4"/>
  <c r="E17" i="4"/>
  <c r="I14" i="4"/>
  <c r="H14" i="4"/>
  <c r="G14" i="4"/>
  <c r="F14" i="4"/>
  <c r="E14" i="4"/>
  <c r="I13" i="4"/>
  <c r="H13" i="4"/>
  <c r="G13" i="4"/>
  <c r="F13" i="4"/>
  <c r="E13" i="4"/>
  <c r="I12" i="4"/>
  <c r="H12" i="4"/>
  <c r="G12" i="4"/>
  <c r="F12" i="4"/>
  <c r="E12" i="4"/>
  <c r="C16" i="3"/>
  <c r="D16" i="3" s="1"/>
  <c r="B18" i="3"/>
  <c r="C18" i="3" s="1"/>
  <c r="D18" i="3" s="1"/>
  <c r="B17" i="3"/>
  <c r="C17" i="3" s="1"/>
  <c r="D17" i="3" s="1"/>
  <c r="B16" i="3"/>
  <c r="B15" i="3"/>
  <c r="C15" i="3" s="1"/>
  <c r="D15" i="3" s="1"/>
  <c r="B14" i="3"/>
  <c r="B19" i="3" s="1"/>
  <c r="C19" i="3" s="1"/>
  <c r="C14" i="3" l="1"/>
  <c r="D14" i="3" s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2" i="2"/>
</calcChain>
</file>

<file path=xl/sharedStrings.xml><?xml version="1.0" encoding="utf-8"?>
<sst xmlns="http://schemas.openxmlformats.org/spreadsheetml/2006/main" count="2834" uniqueCount="51">
  <si>
    <t>Umur</t>
  </si>
  <si>
    <t>Jenis Kelamin</t>
  </si>
  <si>
    <t>Hamil</t>
  </si>
  <si>
    <t>Riwayat</t>
  </si>
  <si>
    <t>Keturunan</t>
  </si>
  <si>
    <t>Trias</t>
  </si>
  <si>
    <t>Ulkus</t>
  </si>
  <si>
    <t>TD</t>
  </si>
  <si>
    <t>Lila</t>
  </si>
  <si>
    <t>IMT</t>
  </si>
  <si>
    <t>GDS</t>
  </si>
  <si>
    <t>GDP</t>
  </si>
  <si>
    <t>GD2PP</t>
  </si>
  <si>
    <t>KOLESTEROL</t>
  </si>
  <si>
    <t>KELAS</t>
  </si>
  <si>
    <t>L</t>
  </si>
  <si>
    <t>DM tipe 1</t>
  </si>
  <si>
    <t>Bukan DM</t>
  </si>
  <si>
    <t>P</t>
  </si>
  <si>
    <t>DM gestasional</t>
  </si>
  <si>
    <t>DM Gestasional</t>
  </si>
  <si>
    <t>Dm tipe 1</t>
  </si>
  <si>
    <t>DM tipe 2</t>
  </si>
  <si>
    <t>DM tipe lain</t>
  </si>
  <si>
    <t>DM Tipe lain</t>
  </si>
  <si>
    <t>T</t>
  </si>
  <si>
    <t>Y</t>
  </si>
  <si>
    <t>nilai frekuensi masing masing kelas dibagi dengan jumlah total. Nilai frekuensi pada kelas tersebut</t>
  </si>
  <si>
    <r>
      <t>P(</t>
    </r>
    <r>
      <rPr>
        <vertAlign val="subscript"/>
        <sz val="12"/>
        <color theme="1"/>
        <rFont val="Times New Roman"/>
        <family val="1"/>
      </rPr>
      <t>penyakit=Bukan DM</t>
    </r>
    <r>
      <rPr>
        <sz val="12"/>
        <color theme="1"/>
        <rFont val="Times New Roman"/>
        <family val="1"/>
      </rPr>
      <t xml:space="preserve">) </t>
    </r>
  </si>
  <si>
    <t>Total Data</t>
  </si>
  <si>
    <r>
      <t>P(</t>
    </r>
    <r>
      <rPr>
        <vertAlign val="subscript"/>
        <sz val="12"/>
        <color theme="1"/>
        <rFont val="Times New Roman"/>
        <family val="1"/>
      </rPr>
      <t>penyakit=DM Tipe 1</t>
    </r>
    <r>
      <rPr>
        <sz val="12"/>
        <color theme="1"/>
        <rFont val="Times New Roman"/>
        <family val="1"/>
      </rPr>
      <t xml:space="preserve">) </t>
    </r>
  </si>
  <si>
    <r>
      <t>P(</t>
    </r>
    <r>
      <rPr>
        <vertAlign val="subscript"/>
        <sz val="12"/>
        <color theme="1"/>
        <rFont val="Times New Roman"/>
        <family val="1"/>
      </rPr>
      <t>penyakit=DM Tipe 2</t>
    </r>
    <r>
      <rPr>
        <sz val="12"/>
        <color theme="1"/>
        <rFont val="Times New Roman"/>
        <family val="1"/>
      </rPr>
      <t xml:space="preserve">) </t>
    </r>
  </si>
  <si>
    <r>
      <t>P(</t>
    </r>
    <r>
      <rPr>
        <vertAlign val="subscript"/>
        <sz val="12"/>
        <color theme="1"/>
        <rFont val="Times New Roman"/>
        <family val="1"/>
      </rPr>
      <t>penyakit=DM Tipe Gestasional</t>
    </r>
    <r>
      <rPr>
        <sz val="12"/>
        <color theme="1"/>
        <rFont val="Times New Roman"/>
        <family val="1"/>
      </rPr>
      <t xml:space="preserve">) </t>
    </r>
  </si>
  <si>
    <r>
      <t>P(</t>
    </r>
    <r>
      <rPr>
        <vertAlign val="subscript"/>
        <sz val="12"/>
        <color theme="1"/>
        <rFont val="Times New Roman"/>
        <family val="1"/>
      </rPr>
      <t>penyakit=DM Tipe Lain</t>
    </r>
    <r>
      <rPr>
        <sz val="12"/>
        <color theme="1"/>
        <rFont val="Times New Roman"/>
        <family val="1"/>
      </rPr>
      <t xml:space="preserve">) </t>
    </r>
  </si>
  <si>
    <t>Mencari kelas probabilitas</t>
  </si>
  <si>
    <t>Mencari Conditional Probabilitas</t>
  </si>
  <si>
    <t>Remaja</t>
  </si>
  <si>
    <t>Dewasa</t>
  </si>
  <si>
    <t>Lansia</t>
  </si>
  <si>
    <t>Atribut</t>
  </si>
  <si>
    <t>DM Tipe 1</t>
  </si>
  <si>
    <t>DM Tipe 2</t>
  </si>
  <si>
    <t>DM Tipe Lain</t>
  </si>
  <si>
    <t>JK</t>
  </si>
  <si>
    <t>Rendah</t>
  </si>
  <si>
    <t>Sedang</t>
  </si>
  <si>
    <t>Tinggi</t>
  </si>
  <si>
    <t>Kurus</t>
  </si>
  <si>
    <t>Gemuk</t>
  </si>
  <si>
    <t>Normal</t>
  </si>
  <si>
    <t>Kolesterol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</si>
</sst>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0" fillId="0" borderId="0" xfId="0" applyNumberForma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412A8-ED17-B447-8CE1-2744E6EBF2AC}">
  <dimension ref="A1:U338"/>
  <sheetViews>
    <sheetView workbookViewId="0">
      <selection activeCell="F24" sqref="F24"/>
    </sheetView>
  </sheetViews>
  <sheetFormatPr baseColWidth="10" defaultRowHeight="16" x14ac:dyDescent="0.2"/>
  <cols>
    <col min="15" max="15" width="10.83203125" style="5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Q1" s="1"/>
      <c r="R1" s="1"/>
      <c r="S1" s="1"/>
      <c r="T1" s="1"/>
      <c r="U1" s="1"/>
    </row>
    <row r="2" spans="1:21" x14ac:dyDescent="0.2">
      <c r="A2" s="1">
        <v>21</v>
      </c>
      <c r="B2" s="1" t="s">
        <v>15</v>
      </c>
      <c r="C2" s="1" t="s">
        <v>25</v>
      </c>
      <c r="D2" s="1" t="s">
        <v>25</v>
      </c>
      <c r="E2" s="1" t="s">
        <v>26</v>
      </c>
      <c r="F2" s="1" t="s">
        <v>26</v>
      </c>
      <c r="G2" s="1" t="s">
        <v>25</v>
      </c>
      <c r="H2" s="1">
        <v>160</v>
      </c>
      <c r="I2" s="1">
        <v>32</v>
      </c>
      <c r="J2" s="1">
        <v>27.3</v>
      </c>
      <c r="K2" s="1">
        <v>221</v>
      </c>
      <c r="L2" s="1">
        <v>128</v>
      </c>
      <c r="M2" s="1">
        <v>270</v>
      </c>
      <c r="N2" s="1">
        <v>215</v>
      </c>
      <c r="O2" s="3" t="s">
        <v>16</v>
      </c>
    </row>
    <row r="3" spans="1:21" x14ac:dyDescent="0.2">
      <c r="A3" s="1">
        <v>40</v>
      </c>
      <c r="B3" s="1" t="s">
        <v>15</v>
      </c>
      <c r="C3" s="1" t="s">
        <v>25</v>
      </c>
      <c r="D3" s="1" t="s">
        <v>25</v>
      </c>
      <c r="E3" s="1" t="s">
        <v>25</v>
      </c>
      <c r="F3" s="1" t="s">
        <v>25</v>
      </c>
      <c r="G3" s="1" t="s">
        <v>25</v>
      </c>
      <c r="H3" s="1">
        <v>110</v>
      </c>
      <c r="I3" s="1">
        <v>26</v>
      </c>
      <c r="J3" s="1">
        <v>24</v>
      </c>
      <c r="K3" s="1">
        <v>177</v>
      </c>
      <c r="L3" s="1">
        <v>120</v>
      </c>
      <c r="M3" s="1">
        <v>136</v>
      </c>
      <c r="N3" s="1">
        <v>190</v>
      </c>
      <c r="O3" s="3" t="s">
        <v>17</v>
      </c>
    </row>
    <row r="4" spans="1:21" x14ac:dyDescent="0.2">
      <c r="A4" s="1">
        <v>66</v>
      </c>
      <c r="B4" s="1" t="s">
        <v>15</v>
      </c>
      <c r="C4" s="1" t="s">
        <v>25</v>
      </c>
      <c r="D4" s="1" t="s">
        <v>25</v>
      </c>
      <c r="E4" s="1" t="s">
        <v>25</v>
      </c>
      <c r="F4" s="1" t="s">
        <v>25</v>
      </c>
      <c r="G4" s="1" t="s">
        <v>25</v>
      </c>
      <c r="H4" s="1">
        <v>110</v>
      </c>
      <c r="I4" s="1">
        <v>25</v>
      </c>
      <c r="J4" s="1">
        <v>24.8</v>
      </c>
      <c r="K4" s="1">
        <v>98</v>
      </c>
      <c r="L4" s="1">
        <v>122</v>
      </c>
      <c r="M4" s="1">
        <v>97</v>
      </c>
      <c r="N4" s="1">
        <v>140</v>
      </c>
      <c r="O4" s="3" t="s">
        <v>17</v>
      </c>
    </row>
    <row r="5" spans="1:21" x14ac:dyDescent="0.2">
      <c r="A5" s="1">
        <v>56</v>
      </c>
      <c r="B5" s="1" t="s">
        <v>15</v>
      </c>
      <c r="C5" s="1" t="s">
        <v>25</v>
      </c>
      <c r="D5" s="1" t="s">
        <v>25</v>
      </c>
      <c r="E5" s="1" t="s">
        <v>25</v>
      </c>
      <c r="F5" s="1" t="s">
        <v>25</v>
      </c>
      <c r="G5" s="1" t="s">
        <v>25</v>
      </c>
      <c r="H5" s="1">
        <v>130</v>
      </c>
      <c r="I5" s="1">
        <v>22</v>
      </c>
      <c r="J5" s="1">
        <v>25.7</v>
      </c>
      <c r="K5" s="1">
        <v>170</v>
      </c>
      <c r="L5" s="1">
        <v>121</v>
      </c>
      <c r="M5" s="1">
        <v>140</v>
      </c>
      <c r="N5" s="1">
        <v>180</v>
      </c>
      <c r="O5" s="3" t="s">
        <v>17</v>
      </c>
    </row>
    <row r="6" spans="1:21" x14ac:dyDescent="0.2">
      <c r="A6" s="1">
        <v>50</v>
      </c>
      <c r="B6" s="1" t="s">
        <v>18</v>
      </c>
      <c r="C6" s="1" t="s">
        <v>25</v>
      </c>
      <c r="D6" s="1" t="s">
        <v>25</v>
      </c>
      <c r="E6" s="1" t="s">
        <v>25</v>
      </c>
      <c r="F6" s="1" t="s">
        <v>25</v>
      </c>
      <c r="G6" s="1" t="s">
        <v>25</v>
      </c>
      <c r="H6" s="1">
        <v>110</v>
      </c>
      <c r="I6" s="1">
        <v>26</v>
      </c>
      <c r="J6" s="1">
        <v>25</v>
      </c>
      <c r="K6" s="1">
        <v>168</v>
      </c>
      <c r="L6" s="1">
        <v>88</v>
      </c>
      <c r="M6" s="1">
        <v>142</v>
      </c>
      <c r="N6" s="1">
        <v>175</v>
      </c>
      <c r="O6" s="3" t="s">
        <v>17</v>
      </c>
    </row>
    <row r="7" spans="1:21" x14ac:dyDescent="0.2">
      <c r="A7" s="1">
        <v>56</v>
      </c>
      <c r="B7" s="1" t="s">
        <v>15</v>
      </c>
      <c r="C7" s="1" t="s">
        <v>25</v>
      </c>
      <c r="D7" s="1" t="s">
        <v>25</v>
      </c>
      <c r="E7" s="1" t="s">
        <v>25</v>
      </c>
      <c r="F7" s="1" t="s">
        <v>25</v>
      </c>
      <c r="G7" s="1" t="s">
        <v>25</v>
      </c>
      <c r="H7" s="1">
        <v>140</v>
      </c>
      <c r="I7" s="1">
        <v>26</v>
      </c>
      <c r="J7" s="1">
        <v>21.4</v>
      </c>
      <c r="K7" s="1">
        <v>169</v>
      </c>
      <c r="L7" s="1">
        <v>78</v>
      </c>
      <c r="M7" s="1">
        <v>143</v>
      </c>
      <c r="N7" s="1">
        <v>195</v>
      </c>
      <c r="O7" s="3" t="s">
        <v>17</v>
      </c>
    </row>
    <row r="8" spans="1:21" x14ac:dyDescent="0.2">
      <c r="A8" s="1">
        <v>55</v>
      </c>
      <c r="B8" s="1" t="s">
        <v>15</v>
      </c>
      <c r="C8" s="1" t="s">
        <v>25</v>
      </c>
      <c r="D8" s="1" t="s">
        <v>25</v>
      </c>
      <c r="E8" s="1" t="s">
        <v>25</v>
      </c>
      <c r="F8" s="1" t="s">
        <v>25</v>
      </c>
      <c r="G8" s="1" t="s">
        <v>25</v>
      </c>
      <c r="H8" s="1">
        <v>90</v>
      </c>
      <c r="I8" s="1">
        <v>27</v>
      </c>
      <c r="J8" s="1">
        <v>26.2</v>
      </c>
      <c r="K8" s="1">
        <v>112</v>
      </c>
      <c r="L8" s="1">
        <v>99</v>
      </c>
      <c r="M8" s="1">
        <v>108</v>
      </c>
      <c r="N8" s="1">
        <v>156</v>
      </c>
      <c r="O8" s="3" t="s">
        <v>17</v>
      </c>
    </row>
    <row r="9" spans="1:21" x14ac:dyDescent="0.2">
      <c r="A9" s="1">
        <v>49</v>
      </c>
      <c r="B9" s="1" t="s">
        <v>15</v>
      </c>
      <c r="C9" s="1" t="s">
        <v>25</v>
      </c>
      <c r="D9" s="1" t="s">
        <v>25</v>
      </c>
      <c r="E9" s="1" t="s">
        <v>25</v>
      </c>
      <c r="F9" s="1" t="s">
        <v>25</v>
      </c>
      <c r="G9" s="1" t="s">
        <v>25</v>
      </c>
      <c r="H9" s="1">
        <v>120</v>
      </c>
      <c r="I9" s="1">
        <v>26</v>
      </c>
      <c r="J9" s="1">
        <v>25.3</v>
      </c>
      <c r="K9" s="1">
        <v>182</v>
      </c>
      <c r="L9" s="1">
        <v>99</v>
      </c>
      <c r="M9" s="1">
        <v>142</v>
      </c>
      <c r="N9" s="1">
        <v>178</v>
      </c>
      <c r="O9" s="3" t="s">
        <v>17</v>
      </c>
    </row>
    <row r="10" spans="1:21" x14ac:dyDescent="0.2">
      <c r="A10" s="1">
        <v>54</v>
      </c>
      <c r="B10" s="1" t="s">
        <v>18</v>
      </c>
      <c r="C10" s="1" t="s">
        <v>25</v>
      </c>
      <c r="D10" s="1" t="s">
        <v>25</v>
      </c>
      <c r="E10" s="1" t="s">
        <v>25</v>
      </c>
      <c r="F10" s="1" t="s">
        <v>25</v>
      </c>
      <c r="G10" s="1" t="s">
        <v>25</v>
      </c>
      <c r="H10" s="1">
        <v>109</v>
      </c>
      <c r="I10" s="1">
        <v>25</v>
      </c>
      <c r="J10" s="1">
        <v>24.3</v>
      </c>
      <c r="K10" s="1">
        <v>130</v>
      </c>
      <c r="L10" s="1">
        <v>85</v>
      </c>
      <c r="M10" s="1">
        <v>110</v>
      </c>
      <c r="N10" s="1">
        <v>190</v>
      </c>
      <c r="O10" s="3" t="s">
        <v>17</v>
      </c>
    </row>
    <row r="11" spans="1:21" x14ac:dyDescent="0.2">
      <c r="A11" s="1">
        <v>59</v>
      </c>
      <c r="B11" s="1" t="s">
        <v>18</v>
      </c>
      <c r="C11" s="1" t="s">
        <v>25</v>
      </c>
      <c r="D11" s="1" t="s">
        <v>25</v>
      </c>
      <c r="E11" s="1" t="s">
        <v>25</v>
      </c>
      <c r="F11" s="1" t="s">
        <v>25</v>
      </c>
      <c r="G11" s="1" t="s">
        <v>25</v>
      </c>
      <c r="H11" s="1">
        <v>110</v>
      </c>
      <c r="I11" s="1">
        <v>25</v>
      </c>
      <c r="J11" s="1">
        <v>25.1</v>
      </c>
      <c r="K11" s="1">
        <v>100</v>
      </c>
      <c r="L11" s="1">
        <v>89</v>
      </c>
      <c r="M11" s="1">
        <v>115</v>
      </c>
      <c r="N11" s="1">
        <v>172</v>
      </c>
      <c r="O11" s="3" t="s">
        <v>17</v>
      </c>
    </row>
    <row r="12" spans="1:21" x14ac:dyDescent="0.2">
      <c r="A12" s="1">
        <v>83</v>
      </c>
      <c r="B12" s="1" t="s">
        <v>18</v>
      </c>
      <c r="C12" s="1" t="s">
        <v>25</v>
      </c>
      <c r="D12" s="1" t="s">
        <v>25</v>
      </c>
      <c r="E12" s="1" t="s">
        <v>25</v>
      </c>
      <c r="F12" s="1" t="s">
        <v>25</v>
      </c>
      <c r="G12" s="1" t="s">
        <v>25</v>
      </c>
      <c r="H12" s="1">
        <v>100</v>
      </c>
      <c r="I12" s="1">
        <v>27</v>
      </c>
      <c r="J12" s="1">
        <v>26.4</v>
      </c>
      <c r="K12" s="1">
        <v>124</v>
      </c>
      <c r="L12" s="1">
        <v>96</v>
      </c>
      <c r="M12" s="1">
        <v>110</v>
      </c>
      <c r="N12" s="1">
        <v>184</v>
      </c>
      <c r="O12" s="3" t="s">
        <v>17</v>
      </c>
    </row>
    <row r="13" spans="1:21" x14ac:dyDescent="0.2">
      <c r="A13" s="1">
        <v>58</v>
      </c>
      <c r="B13" s="1" t="s">
        <v>15</v>
      </c>
      <c r="C13" s="1" t="s">
        <v>25</v>
      </c>
      <c r="D13" s="1" t="s">
        <v>25</v>
      </c>
      <c r="E13" s="1" t="s">
        <v>25</v>
      </c>
      <c r="F13" s="1" t="s">
        <v>25</v>
      </c>
      <c r="G13" s="1" t="s">
        <v>25</v>
      </c>
      <c r="H13" s="1">
        <v>90</v>
      </c>
      <c r="I13" s="1">
        <v>25</v>
      </c>
      <c r="J13" s="1">
        <v>25.5</v>
      </c>
      <c r="K13" s="1">
        <v>134</v>
      </c>
      <c r="L13" s="1">
        <v>78</v>
      </c>
      <c r="M13" s="1">
        <v>126</v>
      </c>
      <c r="N13" s="1">
        <v>137</v>
      </c>
      <c r="O13" s="3" t="s">
        <v>17</v>
      </c>
    </row>
    <row r="14" spans="1:21" x14ac:dyDescent="0.2">
      <c r="A14" s="1">
        <v>46</v>
      </c>
      <c r="B14" s="1" t="s">
        <v>18</v>
      </c>
      <c r="C14" s="1" t="s">
        <v>25</v>
      </c>
      <c r="D14" s="1" t="s">
        <v>25</v>
      </c>
      <c r="E14" s="1" t="s">
        <v>25</v>
      </c>
      <c r="F14" s="1" t="s">
        <v>25</v>
      </c>
      <c r="G14" s="1" t="s">
        <v>25</v>
      </c>
      <c r="H14" s="1">
        <v>90</v>
      </c>
      <c r="I14" s="1">
        <v>24</v>
      </c>
      <c r="J14" s="1">
        <v>25.6</v>
      </c>
      <c r="K14" s="1">
        <v>90</v>
      </c>
      <c r="L14" s="1">
        <v>115</v>
      </c>
      <c r="M14" s="1">
        <v>144</v>
      </c>
      <c r="N14" s="1">
        <v>161</v>
      </c>
      <c r="O14" s="3" t="s">
        <v>17</v>
      </c>
    </row>
    <row r="15" spans="1:21" x14ac:dyDescent="0.2">
      <c r="A15" s="1">
        <v>26</v>
      </c>
      <c r="B15" s="1" t="s">
        <v>15</v>
      </c>
      <c r="C15" s="1" t="s">
        <v>25</v>
      </c>
      <c r="D15" s="1" t="s">
        <v>25</v>
      </c>
      <c r="E15" s="1" t="s">
        <v>25</v>
      </c>
      <c r="F15" s="1" t="s">
        <v>25</v>
      </c>
      <c r="G15" s="1" t="s">
        <v>25</v>
      </c>
      <c r="H15" s="1">
        <v>90</v>
      </c>
      <c r="I15" s="1">
        <v>23</v>
      </c>
      <c r="J15" s="1">
        <v>21.7</v>
      </c>
      <c r="K15" s="1">
        <v>156</v>
      </c>
      <c r="L15" s="1">
        <v>125</v>
      </c>
      <c r="M15" s="1">
        <v>144</v>
      </c>
      <c r="N15" s="1">
        <v>122</v>
      </c>
      <c r="O15" s="3" t="s">
        <v>17</v>
      </c>
    </row>
    <row r="16" spans="1:21" x14ac:dyDescent="0.2">
      <c r="A16" s="1">
        <v>51</v>
      </c>
      <c r="B16" s="1" t="s">
        <v>18</v>
      </c>
      <c r="C16" s="1" t="s">
        <v>25</v>
      </c>
      <c r="D16" s="1" t="s">
        <v>25</v>
      </c>
      <c r="E16" s="1" t="s">
        <v>25</v>
      </c>
      <c r="F16" s="1" t="s">
        <v>25</v>
      </c>
      <c r="G16" s="1" t="s">
        <v>25</v>
      </c>
      <c r="H16" s="1">
        <v>110</v>
      </c>
      <c r="I16" s="1">
        <v>24</v>
      </c>
      <c r="J16" s="1">
        <v>19</v>
      </c>
      <c r="K16" s="1">
        <v>141</v>
      </c>
      <c r="L16" s="1">
        <v>110</v>
      </c>
      <c r="M16" s="1">
        <v>135</v>
      </c>
      <c r="N16" s="1">
        <v>120</v>
      </c>
      <c r="O16" s="3" t="s">
        <v>17</v>
      </c>
    </row>
    <row r="17" spans="1:15" x14ac:dyDescent="0.2">
      <c r="A17" s="1">
        <v>45</v>
      </c>
      <c r="B17" s="1" t="s">
        <v>18</v>
      </c>
      <c r="C17" s="1" t="s">
        <v>25</v>
      </c>
      <c r="D17" s="1" t="s">
        <v>25</v>
      </c>
      <c r="E17" s="1" t="s">
        <v>25</v>
      </c>
      <c r="F17" s="1" t="s">
        <v>25</v>
      </c>
      <c r="G17" s="1" t="s">
        <v>25</v>
      </c>
      <c r="H17" s="1">
        <v>100</v>
      </c>
      <c r="I17" s="1">
        <v>25</v>
      </c>
      <c r="J17" s="1">
        <v>24.1</v>
      </c>
      <c r="K17" s="1">
        <v>191</v>
      </c>
      <c r="L17" s="1">
        <v>125</v>
      </c>
      <c r="M17" s="1">
        <v>138</v>
      </c>
      <c r="N17" s="1">
        <v>154</v>
      </c>
      <c r="O17" s="3" t="s">
        <v>17</v>
      </c>
    </row>
    <row r="18" spans="1:15" x14ac:dyDescent="0.2">
      <c r="A18" s="1">
        <v>55</v>
      </c>
      <c r="B18" s="1" t="s">
        <v>18</v>
      </c>
      <c r="C18" s="1" t="s">
        <v>25</v>
      </c>
      <c r="D18" s="1" t="s">
        <v>25</v>
      </c>
      <c r="E18" s="1" t="s">
        <v>25</v>
      </c>
      <c r="F18" s="1" t="s">
        <v>25</v>
      </c>
      <c r="G18" s="1" t="s">
        <v>25</v>
      </c>
      <c r="H18" s="1">
        <v>140</v>
      </c>
      <c r="I18" s="1">
        <v>27</v>
      </c>
      <c r="J18" s="1">
        <v>25.3</v>
      </c>
      <c r="K18" s="1">
        <v>146</v>
      </c>
      <c r="L18" s="1">
        <v>100</v>
      </c>
      <c r="M18" s="1">
        <v>140</v>
      </c>
      <c r="N18" s="1">
        <v>136</v>
      </c>
      <c r="O18" s="3" t="s">
        <v>17</v>
      </c>
    </row>
    <row r="19" spans="1:15" x14ac:dyDescent="0.2">
      <c r="A19" s="1">
        <v>35</v>
      </c>
      <c r="B19" s="1" t="s">
        <v>15</v>
      </c>
      <c r="C19" s="1" t="s">
        <v>25</v>
      </c>
      <c r="D19" s="1" t="s">
        <v>25</v>
      </c>
      <c r="E19" s="1" t="s">
        <v>25</v>
      </c>
      <c r="F19" s="1" t="s">
        <v>25</v>
      </c>
      <c r="G19" s="1" t="s">
        <v>25</v>
      </c>
      <c r="H19" s="1">
        <v>140</v>
      </c>
      <c r="I19" s="1">
        <v>27</v>
      </c>
      <c r="J19" s="1">
        <v>25.8</v>
      </c>
      <c r="K19" s="1">
        <v>124</v>
      </c>
      <c r="L19" s="1">
        <v>118</v>
      </c>
      <c r="M19" s="1">
        <v>124</v>
      </c>
      <c r="N19" s="1">
        <v>157</v>
      </c>
      <c r="O19" s="3" t="s">
        <v>17</v>
      </c>
    </row>
    <row r="20" spans="1:15" x14ac:dyDescent="0.2">
      <c r="A20" s="1">
        <v>53</v>
      </c>
      <c r="B20" s="1" t="s">
        <v>15</v>
      </c>
      <c r="C20" s="1" t="s">
        <v>25</v>
      </c>
      <c r="D20" s="1" t="s">
        <v>25</v>
      </c>
      <c r="E20" s="1" t="s">
        <v>25</v>
      </c>
      <c r="F20" s="1" t="s">
        <v>25</v>
      </c>
      <c r="G20" s="1" t="s">
        <v>25</v>
      </c>
      <c r="H20" s="1">
        <v>160</v>
      </c>
      <c r="I20" s="1">
        <v>27</v>
      </c>
      <c r="J20" s="1">
        <v>26.1</v>
      </c>
      <c r="K20" s="1">
        <v>132</v>
      </c>
      <c r="L20" s="1">
        <v>107</v>
      </c>
      <c r="M20" s="1">
        <v>135</v>
      </c>
      <c r="N20" s="1">
        <v>145</v>
      </c>
      <c r="O20" s="3" t="s">
        <v>17</v>
      </c>
    </row>
    <row r="21" spans="1:15" x14ac:dyDescent="0.2">
      <c r="A21" s="1">
        <v>43</v>
      </c>
      <c r="B21" s="1" t="s">
        <v>18</v>
      </c>
      <c r="C21" s="1" t="s">
        <v>25</v>
      </c>
      <c r="D21" s="1" t="s">
        <v>25</v>
      </c>
      <c r="E21" s="1" t="s">
        <v>25</v>
      </c>
      <c r="F21" s="1" t="s">
        <v>25</v>
      </c>
      <c r="G21" s="1" t="s">
        <v>25</v>
      </c>
      <c r="H21" s="1">
        <v>100</v>
      </c>
      <c r="I21" s="1">
        <v>27</v>
      </c>
      <c r="J21" s="1">
        <v>26.1</v>
      </c>
      <c r="K21" s="1">
        <v>98</v>
      </c>
      <c r="L21" s="1">
        <v>88</v>
      </c>
      <c r="M21" s="1">
        <v>120</v>
      </c>
      <c r="N21" s="1">
        <v>156</v>
      </c>
      <c r="O21" s="3" t="s">
        <v>17</v>
      </c>
    </row>
    <row r="22" spans="1:15" x14ac:dyDescent="0.2">
      <c r="A22" s="1">
        <v>56</v>
      </c>
      <c r="B22" s="1" t="s">
        <v>15</v>
      </c>
      <c r="C22" s="1" t="s">
        <v>25</v>
      </c>
      <c r="D22" s="1" t="s">
        <v>25</v>
      </c>
      <c r="E22" s="1" t="s">
        <v>25</v>
      </c>
      <c r="F22" s="1" t="s">
        <v>25</v>
      </c>
      <c r="G22" s="1" t="s">
        <v>25</v>
      </c>
      <c r="H22" s="1">
        <v>90</v>
      </c>
      <c r="I22" s="1">
        <v>26</v>
      </c>
      <c r="J22" s="1">
        <v>26.1</v>
      </c>
      <c r="K22" s="1">
        <v>123</v>
      </c>
      <c r="L22" s="1">
        <v>105</v>
      </c>
      <c r="M22" s="1">
        <v>127</v>
      </c>
      <c r="N22" s="1">
        <v>179</v>
      </c>
      <c r="O22" s="3" t="s">
        <v>17</v>
      </c>
    </row>
    <row r="23" spans="1:15" x14ac:dyDescent="0.2">
      <c r="A23" s="1">
        <v>50</v>
      </c>
      <c r="B23" s="1" t="s">
        <v>18</v>
      </c>
      <c r="C23" s="1" t="s">
        <v>25</v>
      </c>
      <c r="D23" s="1" t="s">
        <v>25</v>
      </c>
      <c r="E23" s="1" t="s">
        <v>25</v>
      </c>
      <c r="F23" s="1" t="s">
        <v>25</v>
      </c>
      <c r="G23" s="1" t="s">
        <v>25</v>
      </c>
      <c r="H23" s="1">
        <v>130</v>
      </c>
      <c r="I23" s="1">
        <v>25</v>
      </c>
      <c r="J23" s="1">
        <v>23.1</v>
      </c>
      <c r="K23" s="1">
        <v>187</v>
      </c>
      <c r="L23" s="1">
        <v>124</v>
      </c>
      <c r="M23" s="1">
        <v>110</v>
      </c>
      <c r="N23" s="1">
        <v>167</v>
      </c>
      <c r="O23" s="3" t="s">
        <v>17</v>
      </c>
    </row>
    <row r="24" spans="1:15" x14ac:dyDescent="0.2">
      <c r="A24" s="1">
        <v>70</v>
      </c>
      <c r="B24" s="1" t="s">
        <v>18</v>
      </c>
      <c r="C24" s="1" t="s">
        <v>25</v>
      </c>
      <c r="D24" s="1" t="s">
        <v>25</v>
      </c>
      <c r="E24" s="1" t="s">
        <v>25</v>
      </c>
      <c r="F24" s="1" t="s">
        <v>25</v>
      </c>
      <c r="G24" s="1" t="s">
        <v>25</v>
      </c>
      <c r="H24" s="1">
        <v>150</v>
      </c>
      <c r="I24" s="1">
        <v>25</v>
      </c>
      <c r="J24" s="1">
        <v>25.4</v>
      </c>
      <c r="K24" s="1">
        <v>118</v>
      </c>
      <c r="L24" s="1">
        <v>99</v>
      </c>
      <c r="M24" s="1">
        <v>120</v>
      </c>
      <c r="N24" s="1">
        <v>167</v>
      </c>
      <c r="O24" s="3" t="s">
        <v>17</v>
      </c>
    </row>
    <row r="25" spans="1:15" x14ac:dyDescent="0.2">
      <c r="A25" s="1">
        <v>32</v>
      </c>
      <c r="B25" s="1" t="s">
        <v>15</v>
      </c>
      <c r="C25" s="1" t="s">
        <v>25</v>
      </c>
      <c r="D25" s="1" t="s">
        <v>25</v>
      </c>
      <c r="E25" s="1" t="s">
        <v>25</v>
      </c>
      <c r="F25" s="1" t="s">
        <v>25</v>
      </c>
      <c r="G25" s="1" t="s">
        <v>25</v>
      </c>
      <c r="H25" s="1">
        <v>100</v>
      </c>
      <c r="I25" s="1">
        <v>27</v>
      </c>
      <c r="J25" s="1">
        <v>26.4</v>
      </c>
      <c r="K25" s="1">
        <v>155</v>
      </c>
      <c r="L25" s="1">
        <v>119</v>
      </c>
      <c r="M25" s="1">
        <v>142</v>
      </c>
      <c r="N25" s="1">
        <v>142</v>
      </c>
      <c r="O25" s="3" t="s">
        <v>17</v>
      </c>
    </row>
    <row r="26" spans="1:15" x14ac:dyDescent="0.2">
      <c r="A26" s="1">
        <v>39</v>
      </c>
      <c r="B26" s="1" t="s">
        <v>18</v>
      </c>
      <c r="C26" s="1" t="s">
        <v>25</v>
      </c>
      <c r="D26" s="1" t="s">
        <v>25</v>
      </c>
      <c r="E26" s="1" t="s">
        <v>25</v>
      </c>
      <c r="F26" s="1" t="s">
        <v>25</v>
      </c>
      <c r="G26" s="1" t="s">
        <v>25</v>
      </c>
      <c r="H26" s="1">
        <v>110</v>
      </c>
      <c r="I26" s="1">
        <v>26</v>
      </c>
      <c r="J26" s="1">
        <v>25.3</v>
      </c>
      <c r="K26" s="1">
        <v>130</v>
      </c>
      <c r="L26" s="1">
        <v>125</v>
      </c>
      <c r="M26" s="1">
        <v>139</v>
      </c>
      <c r="N26" s="1">
        <v>131</v>
      </c>
      <c r="O26" s="3" t="s">
        <v>17</v>
      </c>
    </row>
    <row r="27" spans="1:15" x14ac:dyDescent="0.2">
      <c r="A27" s="1">
        <v>34</v>
      </c>
      <c r="B27" s="1" t="s">
        <v>15</v>
      </c>
      <c r="C27" s="1" t="s">
        <v>25</v>
      </c>
      <c r="D27" s="1" t="s">
        <v>25</v>
      </c>
      <c r="E27" s="1" t="s">
        <v>25</v>
      </c>
      <c r="F27" s="1" t="s">
        <v>25</v>
      </c>
      <c r="G27" s="1" t="s">
        <v>25</v>
      </c>
      <c r="H27" s="1">
        <v>130</v>
      </c>
      <c r="I27" s="1">
        <v>24</v>
      </c>
      <c r="J27" s="1">
        <v>23.2</v>
      </c>
      <c r="K27" s="1">
        <v>115</v>
      </c>
      <c r="L27" s="1">
        <v>97</v>
      </c>
      <c r="M27" s="1">
        <v>116</v>
      </c>
      <c r="N27" s="1">
        <v>176</v>
      </c>
      <c r="O27" s="3" t="s">
        <v>17</v>
      </c>
    </row>
    <row r="28" spans="1:15" x14ac:dyDescent="0.2">
      <c r="A28" s="1">
        <v>55</v>
      </c>
      <c r="B28" s="1" t="s">
        <v>15</v>
      </c>
      <c r="C28" s="1" t="s">
        <v>25</v>
      </c>
      <c r="D28" s="1" t="s">
        <v>25</v>
      </c>
      <c r="E28" s="1" t="s">
        <v>25</v>
      </c>
      <c r="F28" s="1" t="s">
        <v>25</v>
      </c>
      <c r="G28" s="1" t="s">
        <v>25</v>
      </c>
      <c r="H28" s="1">
        <v>160</v>
      </c>
      <c r="I28" s="1">
        <v>26</v>
      </c>
      <c r="J28" s="1">
        <v>34.5</v>
      </c>
      <c r="K28" s="1">
        <v>124</v>
      </c>
      <c r="L28" s="1">
        <v>117</v>
      </c>
      <c r="M28" s="1">
        <v>115</v>
      </c>
      <c r="N28" s="1">
        <v>193</v>
      </c>
      <c r="O28" s="3" t="s">
        <v>17</v>
      </c>
    </row>
    <row r="29" spans="1:15" x14ac:dyDescent="0.2">
      <c r="A29" s="1">
        <v>70</v>
      </c>
      <c r="B29" s="1" t="s">
        <v>18</v>
      </c>
      <c r="C29" s="1" t="s">
        <v>25</v>
      </c>
      <c r="D29" s="1" t="s">
        <v>25</v>
      </c>
      <c r="E29" s="1" t="s">
        <v>25</v>
      </c>
      <c r="F29" s="1" t="s">
        <v>25</v>
      </c>
      <c r="G29" s="1" t="s">
        <v>25</v>
      </c>
      <c r="H29" s="1">
        <v>140</v>
      </c>
      <c r="I29" s="1">
        <v>26</v>
      </c>
      <c r="J29" s="1">
        <v>26.2</v>
      </c>
      <c r="K29" s="1">
        <v>117</v>
      </c>
      <c r="L29" s="1">
        <v>109</v>
      </c>
      <c r="M29" s="1">
        <v>120</v>
      </c>
      <c r="N29" s="1">
        <v>165</v>
      </c>
      <c r="O29" s="3" t="s">
        <v>17</v>
      </c>
    </row>
    <row r="30" spans="1:15" x14ac:dyDescent="0.2">
      <c r="A30" s="1">
        <v>52</v>
      </c>
      <c r="B30" s="1" t="s">
        <v>15</v>
      </c>
      <c r="C30" s="1" t="s">
        <v>25</v>
      </c>
      <c r="D30" s="1" t="s">
        <v>25</v>
      </c>
      <c r="E30" s="1" t="s">
        <v>25</v>
      </c>
      <c r="F30" s="1" t="s">
        <v>25</v>
      </c>
      <c r="G30" s="1" t="s">
        <v>25</v>
      </c>
      <c r="H30" s="1">
        <v>110</v>
      </c>
      <c r="I30" s="1">
        <v>21</v>
      </c>
      <c r="J30" s="1">
        <v>19.899999999999999</v>
      </c>
      <c r="K30" s="1">
        <v>110</v>
      </c>
      <c r="L30" s="1">
        <v>92</v>
      </c>
      <c r="M30" s="1">
        <v>114</v>
      </c>
      <c r="N30" s="1">
        <v>135</v>
      </c>
      <c r="O30" s="3" t="s">
        <v>17</v>
      </c>
    </row>
    <row r="31" spans="1:15" x14ac:dyDescent="0.2">
      <c r="A31" s="1">
        <v>49</v>
      </c>
      <c r="B31" s="1" t="s">
        <v>18</v>
      </c>
      <c r="C31" s="1" t="s">
        <v>25</v>
      </c>
      <c r="D31" s="1" t="s">
        <v>25</v>
      </c>
      <c r="E31" s="1" t="s">
        <v>25</v>
      </c>
      <c r="F31" s="1" t="s">
        <v>25</v>
      </c>
      <c r="G31" s="1" t="s">
        <v>25</v>
      </c>
      <c r="H31" s="1">
        <v>120</v>
      </c>
      <c r="I31" s="1">
        <v>26</v>
      </c>
      <c r="J31" s="1">
        <v>25.3</v>
      </c>
      <c r="K31" s="1">
        <v>125</v>
      </c>
      <c r="L31" s="1">
        <v>122</v>
      </c>
      <c r="M31" s="1">
        <v>130</v>
      </c>
      <c r="N31" s="1">
        <v>140</v>
      </c>
      <c r="O31" s="3" t="s">
        <v>17</v>
      </c>
    </row>
    <row r="32" spans="1:15" x14ac:dyDescent="0.2">
      <c r="A32" s="1">
        <v>40</v>
      </c>
      <c r="B32" s="1" t="s">
        <v>15</v>
      </c>
      <c r="C32" s="1" t="s">
        <v>25</v>
      </c>
      <c r="D32" s="1" t="s">
        <v>25</v>
      </c>
      <c r="E32" s="1" t="s">
        <v>25</v>
      </c>
      <c r="F32" s="1" t="s">
        <v>25</v>
      </c>
      <c r="G32" s="1" t="s">
        <v>25</v>
      </c>
      <c r="H32" s="1">
        <v>90</v>
      </c>
      <c r="I32" s="1">
        <v>25</v>
      </c>
      <c r="J32" s="1">
        <v>24</v>
      </c>
      <c r="K32" s="1">
        <v>118</v>
      </c>
      <c r="L32" s="1">
        <v>103</v>
      </c>
      <c r="M32" s="1">
        <v>115</v>
      </c>
      <c r="N32" s="1">
        <v>152</v>
      </c>
      <c r="O32" s="3" t="s">
        <v>17</v>
      </c>
    </row>
    <row r="33" spans="1:15" x14ac:dyDescent="0.2">
      <c r="A33" s="1">
        <v>64</v>
      </c>
      <c r="B33" s="1" t="s">
        <v>18</v>
      </c>
      <c r="C33" s="1" t="s">
        <v>25</v>
      </c>
      <c r="D33" s="1" t="s">
        <v>25</v>
      </c>
      <c r="E33" s="1" t="s">
        <v>25</v>
      </c>
      <c r="F33" s="1" t="s">
        <v>25</v>
      </c>
      <c r="G33" s="1" t="s">
        <v>25</v>
      </c>
      <c r="H33" s="1">
        <v>140</v>
      </c>
      <c r="I33" s="1">
        <v>26</v>
      </c>
      <c r="J33" s="1">
        <v>25.6</v>
      </c>
      <c r="K33" s="1">
        <v>128</v>
      </c>
      <c r="L33" s="1">
        <v>102</v>
      </c>
      <c r="M33" s="1">
        <v>135</v>
      </c>
      <c r="N33" s="1">
        <v>143</v>
      </c>
      <c r="O33" s="3" t="s">
        <v>17</v>
      </c>
    </row>
    <row r="34" spans="1:15" x14ac:dyDescent="0.2">
      <c r="A34" s="1">
        <v>45</v>
      </c>
      <c r="B34" s="1" t="s">
        <v>15</v>
      </c>
      <c r="C34" s="1" t="s">
        <v>25</v>
      </c>
      <c r="D34" s="1" t="s">
        <v>25</v>
      </c>
      <c r="E34" s="1" t="s">
        <v>25</v>
      </c>
      <c r="F34" s="1" t="s">
        <v>25</v>
      </c>
      <c r="G34" s="1" t="s">
        <v>25</v>
      </c>
      <c r="H34" s="1">
        <v>140</v>
      </c>
      <c r="I34" s="1">
        <v>21</v>
      </c>
      <c r="J34" s="1">
        <v>27.4</v>
      </c>
      <c r="K34" s="1">
        <v>112</v>
      </c>
      <c r="L34" s="1">
        <v>90</v>
      </c>
      <c r="M34" s="1">
        <v>126</v>
      </c>
      <c r="N34" s="1">
        <v>156</v>
      </c>
      <c r="O34" s="3" t="s">
        <v>17</v>
      </c>
    </row>
    <row r="35" spans="1:15" x14ac:dyDescent="0.2">
      <c r="A35" s="1">
        <v>53</v>
      </c>
      <c r="B35" s="1" t="s">
        <v>18</v>
      </c>
      <c r="C35" s="1" t="s">
        <v>25</v>
      </c>
      <c r="D35" s="1" t="s">
        <v>25</v>
      </c>
      <c r="E35" s="1" t="s">
        <v>25</v>
      </c>
      <c r="F35" s="1" t="s">
        <v>25</v>
      </c>
      <c r="G35" s="1" t="s">
        <v>25</v>
      </c>
      <c r="H35" s="1">
        <v>150</v>
      </c>
      <c r="I35" s="1">
        <v>26</v>
      </c>
      <c r="J35" s="1">
        <v>22.7</v>
      </c>
      <c r="K35" s="1">
        <v>118</v>
      </c>
      <c r="L35" s="1">
        <v>106</v>
      </c>
      <c r="M35" s="1">
        <v>108</v>
      </c>
      <c r="N35" s="1">
        <v>195</v>
      </c>
      <c r="O35" s="3" t="s">
        <v>17</v>
      </c>
    </row>
    <row r="36" spans="1:15" x14ac:dyDescent="0.2">
      <c r="A36" s="1">
        <v>37</v>
      </c>
      <c r="B36" s="1" t="s">
        <v>15</v>
      </c>
      <c r="C36" s="1" t="s">
        <v>25</v>
      </c>
      <c r="D36" s="1" t="s">
        <v>25</v>
      </c>
      <c r="E36" s="1" t="s">
        <v>25</v>
      </c>
      <c r="F36" s="1" t="s">
        <v>25</v>
      </c>
      <c r="G36" s="1" t="s">
        <v>25</v>
      </c>
      <c r="H36" s="1">
        <v>110</v>
      </c>
      <c r="I36" s="1">
        <v>26</v>
      </c>
      <c r="J36" s="1">
        <v>26.3</v>
      </c>
      <c r="K36" s="1">
        <v>100</v>
      </c>
      <c r="L36" s="1">
        <v>71</v>
      </c>
      <c r="M36" s="1">
        <v>108</v>
      </c>
      <c r="N36" s="1">
        <v>137</v>
      </c>
      <c r="O36" s="3" t="s">
        <v>17</v>
      </c>
    </row>
    <row r="37" spans="1:15" x14ac:dyDescent="0.2">
      <c r="A37" s="1">
        <v>44</v>
      </c>
      <c r="B37" s="1" t="s">
        <v>15</v>
      </c>
      <c r="C37" s="1" t="s">
        <v>25</v>
      </c>
      <c r="D37" s="1" t="s">
        <v>25</v>
      </c>
      <c r="E37" s="1" t="s">
        <v>25</v>
      </c>
      <c r="F37" s="1" t="s">
        <v>25</v>
      </c>
      <c r="G37" s="1" t="s">
        <v>25</v>
      </c>
      <c r="H37" s="1">
        <v>140</v>
      </c>
      <c r="I37" s="1">
        <v>26</v>
      </c>
      <c r="J37" s="1">
        <v>25.7</v>
      </c>
      <c r="K37" s="1">
        <v>126</v>
      </c>
      <c r="L37" s="1">
        <v>103</v>
      </c>
      <c r="M37" s="1">
        <v>116</v>
      </c>
      <c r="N37" s="1">
        <v>178</v>
      </c>
      <c r="O37" s="3" t="s">
        <v>17</v>
      </c>
    </row>
    <row r="38" spans="1:15" x14ac:dyDescent="0.2">
      <c r="A38" s="1">
        <v>32</v>
      </c>
      <c r="B38" s="1" t="s">
        <v>15</v>
      </c>
      <c r="C38" s="1" t="s">
        <v>25</v>
      </c>
      <c r="D38" s="1" t="s">
        <v>25</v>
      </c>
      <c r="E38" s="1" t="s">
        <v>25</v>
      </c>
      <c r="F38" s="1" t="s">
        <v>25</v>
      </c>
      <c r="G38" s="1" t="s">
        <v>25</v>
      </c>
      <c r="H38" s="1">
        <v>120</v>
      </c>
      <c r="I38" s="1">
        <v>26</v>
      </c>
      <c r="J38" s="1">
        <v>25.6</v>
      </c>
      <c r="K38" s="1">
        <v>145</v>
      </c>
      <c r="L38" s="1">
        <v>105</v>
      </c>
      <c r="M38" s="1">
        <v>144</v>
      </c>
      <c r="N38" s="1">
        <v>198</v>
      </c>
      <c r="O38" s="3" t="s">
        <v>17</v>
      </c>
    </row>
    <row r="39" spans="1:15" x14ac:dyDescent="0.2">
      <c r="A39" s="1">
        <v>27</v>
      </c>
      <c r="B39" s="1" t="s">
        <v>18</v>
      </c>
      <c r="C39" s="1" t="s">
        <v>25</v>
      </c>
      <c r="D39" s="1" t="s">
        <v>25</v>
      </c>
      <c r="E39" s="1" t="s">
        <v>25</v>
      </c>
      <c r="F39" s="1" t="s">
        <v>25</v>
      </c>
      <c r="G39" s="1" t="s">
        <v>25</v>
      </c>
      <c r="H39" s="1">
        <v>100</v>
      </c>
      <c r="I39" s="1">
        <v>26</v>
      </c>
      <c r="J39" s="1">
        <v>24.2</v>
      </c>
      <c r="K39" s="1">
        <v>141</v>
      </c>
      <c r="L39" s="1">
        <v>101</v>
      </c>
      <c r="M39" s="1">
        <v>145</v>
      </c>
      <c r="N39" s="1">
        <v>201</v>
      </c>
      <c r="O39" s="3" t="s">
        <v>17</v>
      </c>
    </row>
    <row r="40" spans="1:15" x14ac:dyDescent="0.2">
      <c r="A40" s="1">
        <v>59</v>
      </c>
      <c r="B40" s="1" t="s">
        <v>18</v>
      </c>
      <c r="C40" s="1" t="s">
        <v>25</v>
      </c>
      <c r="D40" s="1" t="s">
        <v>25</v>
      </c>
      <c r="E40" s="1" t="s">
        <v>25</v>
      </c>
      <c r="F40" s="1" t="s">
        <v>25</v>
      </c>
      <c r="G40" s="1" t="s">
        <v>25</v>
      </c>
      <c r="H40" s="1">
        <v>150</v>
      </c>
      <c r="I40" s="1">
        <v>26</v>
      </c>
      <c r="J40" s="1">
        <v>24.4</v>
      </c>
      <c r="K40" s="1">
        <v>103</v>
      </c>
      <c r="L40" s="1">
        <v>88</v>
      </c>
      <c r="M40" s="1">
        <v>108</v>
      </c>
      <c r="N40" s="1">
        <v>205</v>
      </c>
      <c r="O40" s="3" t="s">
        <v>17</v>
      </c>
    </row>
    <row r="41" spans="1:15" x14ac:dyDescent="0.2">
      <c r="A41" s="1">
        <v>45</v>
      </c>
      <c r="B41" s="1" t="s">
        <v>18</v>
      </c>
      <c r="C41" s="1" t="s">
        <v>25</v>
      </c>
      <c r="D41" s="1" t="s">
        <v>25</v>
      </c>
      <c r="E41" s="1" t="s">
        <v>25</v>
      </c>
      <c r="F41" s="1" t="s">
        <v>25</v>
      </c>
      <c r="G41" s="1" t="s">
        <v>25</v>
      </c>
      <c r="H41" s="1">
        <v>90</v>
      </c>
      <c r="I41" s="1">
        <v>33</v>
      </c>
      <c r="J41" s="1">
        <v>24.8</v>
      </c>
      <c r="K41" s="1">
        <v>118</v>
      </c>
      <c r="L41" s="1">
        <v>100</v>
      </c>
      <c r="M41" s="1">
        <v>125</v>
      </c>
      <c r="N41" s="1">
        <v>196</v>
      </c>
      <c r="O41" s="3" t="s">
        <v>17</v>
      </c>
    </row>
    <row r="42" spans="1:15" x14ac:dyDescent="0.2">
      <c r="A42" s="1">
        <v>38</v>
      </c>
      <c r="B42" s="1" t="s">
        <v>15</v>
      </c>
      <c r="C42" s="1" t="s">
        <v>25</v>
      </c>
      <c r="D42" s="1" t="s">
        <v>25</v>
      </c>
      <c r="E42" s="1" t="s">
        <v>25</v>
      </c>
      <c r="F42" s="1" t="s">
        <v>25</v>
      </c>
      <c r="G42" s="1" t="s">
        <v>25</v>
      </c>
      <c r="H42" s="1">
        <v>130</v>
      </c>
      <c r="I42" s="1">
        <v>27</v>
      </c>
      <c r="J42" s="1">
        <v>20.5</v>
      </c>
      <c r="K42" s="1">
        <v>114</v>
      </c>
      <c r="L42" s="1">
        <v>105</v>
      </c>
      <c r="M42" s="1">
        <v>105</v>
      </c>
      <c r="N42" s="1">
        <v>198</v>
      </c>
      <c r="O42" s="3" t="s">
        <v>17</v>
      </c>
    </row>
    <row r="43" spans="1:15" x14ac:dyDescent="0.2">
      <c r="A43" s="1">
        <v>47</v>
      </c>
      <c r="B43" s="1" t="s">
        <v>15</v>
      </c>
      <c r="C43" s="1" t="s">
        <v>25</v>
      </c>
      <c r="D43" s="1" t="s">
        <v>25</v>
      </c>
      <c r="E43" s="1" t="s">
        <v>25</v>
      </c>
      <c r="F43" s="1" t="s">
        <v>25</v>
      </c>
      <c r="G43" s="1" t="s">
        <v>25</v>
      </c>
      <c r="H43" s="1">
        <v>100</v>
      </c>
      <c r="I43" s="1">
        <v>28</v>
      </c>
      <c r="J43" s="1">
        <v>21.9</v>
      </c>
      <c r="K43" s="1">
        <v>168</v>
      </c>
      <c r="L43" s="1">
        <v>114</v>
      </c>
      <c r="M43" s="1">
        <v>135</v>
      </c>
      <c r="N43" s="1">
        <v>150</v>
      </c>
      <c r="O43" s="3" t="s">
        <v>17</v>
      </c>
    </row>
    <row r="44" spans="1:15" x14ac:dyDescent="0.2">
      <c r="A44" s="1">
        <v>59</v>
      </c>
      <c r="B44" s="1" t="s">
        <v>15</v>
      </c>
      <c r="C44" s="1" t="s">
        <v>25</v>
      </c>
      <c r="D44" s="1" t="s">
        <v>25</v>
      </c>
      <c r="E44" s="1" t="s">
        <v>25</v>
      </c>
      <c r="F44" s="1" t="s">
        <v>25</v>
      </c>
      <c r="G44" s="1" t="s">
        <v>25</v>
      </c>
      <c r="H44" s="1">
        <v>150</v>
      </c>
      <c r="I44" s="1">
        <v>27</v>
      </c>
      <c r="J44" s="1">
        <v>25.6</v>
      </c>
      <c r="K44" s="1">
        <v>196</v>
      </c>
      <c r="L44" s="1">
        <v>133</v>
      </c>
      <c r="M44" s="1">
        <v>146</v>
      </c>
      <c r="N44" s="1">
        <v>145</v>
      </c>
      <c r="O44" s="3" t="s">
        <v>17</v>
      </c>
    </row>
    <row r="45" spans="1:15" x14ac:dyDescent="0.2">
      <c r="A45" s="1">
        <v>58</v>
      </c>
      <c r="B45" s="1" t="s">
        <v>18</v>
      </c>
      <c r="C45" s="1" t="s">
        <v>25</v>
      </c>
      <c r="D45" s="1" t="s">
        <v>25</v>
      </c>
      <c r="E45" s="1" t="s">
        <v>25</v>
      </c>
      <c r="F45" s="1" t="s">
        <v>25</v>
      </c>
      <c r="G45" s="1" t="s">
        <v>25</v>
      </c>
      <c r="H45" s="1">
        <v>150</v>
      </c>
      <c r="I45" s="1">
        <v>27</v>
      </c>
      <c r="J45" s="1">
        <v>25</v>
      </c>
      <c r="K45" s="1">
        <v>106</v>
      </c>
      <c r="L45" s="1">
        <v>79</v>
      </c>
      <c r="M45" s="1">
        <v>118</v>
      </c>
      <c r="N45" s="1">
        <v>190</v>
      </c>
      <c r="O45" s="3" t="s">
        <v>17</v>
      </c>
    </row>
    <row r="46" spans="1:15" x14ac:dyDescent="0.2">
      <c r="A46" s="1">
        <v>40</v>
      </c>
      <c r="B46" s="1" t="s">
        <v>18</v>
      </c>
      <c r="C46" s="1" t="s">
        <v>25</v>
      </c>
      <c r="D46" s="1" t="s">
        <v>25</v>
      </c>
      <c r="E46" s="1" t="s">
        <v>25</v>
      </c>
      <c r="F46" s="1" t="s">
        <v>25</v>
      </c>
      <c r="G46" s="1" t="s">
        <v>25</v>
      </c>
      <c r="H46" s="1">
        <v>130</v>
      </c>
      <c r="I46" s="1">
        <v>27</v>
      </c>
      <c r="J46" s="1">
        <v>26.4</v>
      </c>
      <c r="K46" s="1">
        <v>157</v>
      </c>
      <c r="L46" s="1">
        <v>114</v>
      </c>
      <c r="M46" s="1">
        <v>143</v>
      </c>
      <c r="N46" s="1">
        <v>180</v>
      </c>
      <c r="O46" s="3" t="s">
        <v>17</v>
      </c>
    </row>
    <row r="47" spans="1:15" x14ac:dyDescent="0.2">
      <c r="A47" s="1">
        <v>67</v>
      </c>
      <c r="B47" s="1" t="s">
        <v>15</v>
      </c>
      <c r="C47" s="1" t="s">
        <v>25</v>
      </c>
      <c r="D47" s="1" t="s">
        <v>25</v>
      </c>
      <c r="E47" s="1" t="s">
        <v>25</v>
      </c>
      <c r="F47" s="1" t="s">
        <v>25</v>
      </c>
      <c r="G47" s="1" t="s">
        <v>25</v>
      </c>
      <c r="H47" s="1">
        <v>120</v>
      </c>
      <c r="I47" s="1">
        <v>24</v>
      </c>
      <c r="J47" s="1">
        <v>25.9</v>
      </c>
      <c r="K47" s="1">
        <v>130</v>
      </c>
      <c r="L47" s="1">
        <v>99</v>
      </c>
      <c r="M47" s="1">
        <v>124</v>
      </c>
      <c r="N47" s="1">
        <v>195</v>
      </c>
      <c r="O47" s="3" t="s">
        <v>17</v>
      </c>
    </row>
    <row r="48" spans="1:15" x14ac:dyDescent="0.2">
      <c r="A48" s="1">
        <v>55</v>
      </c>
      <c r="B48" s="1" t="s">
        <v>18</v>
      </c>
      <c r="C48" s="1" t="s">
        <v>25</v>
      </c>
      <c r="D48" s="1" t="s">
        <v>25</v>
      </c>
      <c r="E48" s="1" t="s">
        <v>25</v>
      </c>
      <c r="F48" s="1" t="s">
        <v>25</v>
      </c>
      <c r="G48" s="1" t="s">
        <v>25</v>
      </c>
      <c r="H48" s="1">
        <v>110</v>
      </c>
      <c r="I48" s="1">
        <v>27</v>
      </c>
      <c r="J48" s="1">
        <v>26.8</v>
      </c>
      <c r="K48" s="1">
        <v>123</v>
      </c>
      <c r="L48" s="1">
        <v>109</v>
      </c>
      <c r="M48" s="1">
        <v>100</v>
      </c>
      <c r="N48" s="1">
        <v>168</v>
      </c>
      <c r="O48" s="3" t="s">
        <v>17</v>
      </c>
    </row>
    <row r="49" spans="1:15" x14ac:dyDescent="0.2">
      <c r="A49" s="1">
        <v>49</v>
      </c>
      <c r="B49" s="1" t="s">
        <v>18</v>
      </c>
      <c r="C49" s="1" t="s">
        <v>25</v>
      </c>
      <c r="D49" s="1" t="s">
        <v>25</v>
      </c>
      <c r="E49" s="1" t="s">
        <v>25</v>
      </c>
      <c r="F49" s="1" t="s">
        <v>25</v>
      </c>
      <c r="G49" s="1" t="s">
        <v>25</v>
      </c>
      <c r="H49" s="1">
        <v>120</v>
      </c>
      <c r="I49" s="1">
        <v>21</v>
      </c>
      <c r="J49" s="1">
        <v>25.6</v>
      </c>
      <c r="K49" s="1">
        <v>134</v>
      </c>
      <c r="L49" s="1">
        <v>109</v>
      </c>
      <c r="M49" s="1">
        <v>122</v>
      </c>
      <c r="N49" s="1">
        <v>190</v>
      </c>
      <c r="O49" s="3" t="s">
        <v>17</v>
      </c>
    </row>
    <row r="50" spans="1:15" x14ac:dyDescent="0.2">
      <c r="A50" s="1">
        <v>43</v>
      </c>
      <c r="B50" s="1" t="s">
        <v>15</v>
      </c>
      <c r="C50" s="1" t="s">
        <v>25</v>
      </c>
      <c r="D50" s="1" t="s">
        <v>25</v>
      </c>
      <c r="E50" s="1" t="s">
        <v>25</v>
      </c>
      <c r="F50" s="1" t="s">
        <v>25</v>
      </c>
      <c r="G50" s="1" t="s">
        <v>25</v>
      </c>
      <c r="H50" s="1">
        <v>150</v>
      </c>
      <c r="I50" s="1">
        <v>22</v>
      </c>
      <c r="J50" s="1">
        <v>25.3</v>
      </c>
      <c r="K50" s="1">
        <v>169</v>
      </c>
      <c r="L50" s="1">
        <v>95</v>
      </c>
      <c r="M50" s="1">
        <v>109</v>
      </c>
      <c r="N50" s="1">
        <v>184</v>
      </c>
      <c r="O50" s="3" t="s">
        <v>17</v>
      </c>
    </row>
    <row r="51" spans="1:15" x14ac:dyDescent="0.2">
      <c r="A51" s="1">
        <v>44</v>
      </c>
      <c r="B51" s="1" t="s">
        <v>18</v>
      </c>
      <c r="C51" s="1" t="s">
        <v>25</v>
      </c>
      <c r="D51" s="1" t="s">
        <v>25</v>
      </c>
      <c r="E51" s="1" t="s">
        <v>25</v>
      </c>
      <c r="F51" s="1" t="s">
        <v>25</v>
      </c>
      <c r="G51" s="1" t="s">
        <v>25</v>
      </c>
      <c r="H51" s="1">
        <v>140</v>
      </c>
      <c r="I51" s="1">
        <v>22</v>
      </c>
      <c r="J51" s="1">
        <v>25.1</v>
      </c>
      <c r="K51" s="1">
        <v>123</v>
      </c>
      <c r="L51" s="1">
        <v>100</v>
      </c>
      <c r="M51" s="1">
        <v>113</v>
      </c>
      <c r="N51" s="1">
        <v>186</v>
      </c>
      <c r="O51" s="3" t="s">
        <v>17</v>
      </c>
    </row>
    <row r="52" spans="1:15" x14ac:dyDescent="0.2">
      <c r="A52" s="1">
        <v>53</v>
      </c>
      <c r="B52" s="1" t="s">
        <v>18</v>
      </c>
      <c r="C52" s="1" t="s">
        <v>25</v>
      </c>
      <c r="D52" s="1" t="s">
        <v>25</v>
      </c>
      <c r="E52" s="1" t="s">
        <v>25</v>
      </c>
      <c r="F52" s="1" t="s">
        <v>25</v>
      </c>
      <c r="G52" s="1" t="s">
        <v>25</v>
      </c>
      <c r="H52" s="1">
        <v>140</v>
      </c>
      <c r="I52" s="1">
        <v>21</v>
      </c>
      <c r="J52" s="1">
        <v>23.5</v>
      </c>
      <c r="K52" s="1">
        <v>102</v>
      </c>
      <c r="L52" s="1">
        <v>79</v>
      </c>
      <c r="M52" s="1">
        <v>110</v>
      </c>
      <c r="N52" s="1">
        <v>180</v>
      </c>
      <c r="O52" s="3" t="s">
        <v>17</v>
      </c>
    </row>
    <row r="53" spans="1:15" x14ac:dyDescent="0.2">
      <c r="A53" s="1">
        <v>29</v>
      </c>
      <c r="B53" s="1" t="s">
        <v>15</v>
      </c>
      <c r="C53" s="1" t="s">
        <v>25</v>
      </c>
      <c r="D53" s="1" t="s">
        <v>25</v>
      </c>
      <c r="E53" s="1" t="s">
        <v>25</v>
      </c>
      <c r="F53" s="1" t="s">
        <v>25</v>
      </c>
      <c r="G53" s="1" t="s">
        <v>25</v>
      </c>
      <c r="H53" s="1">
        <v>120</v>
      </c>
      <c r="I53" s="1">
        <v>20</v>
      </c>
      <c r="J53" s="1">
        <v>22.6</v>
      </c>
      <c r="K53" s="1">
        <v>131</v>
      </c>
      <c r="L53" s="1">
        <v>82</v>
      </c>
      <c r="M53" s="1">
        <v>125</v>
      </c>
      <c r="N53" s="1">
        <v>184</v>
      </c>
      <c r="O53" s="3" t="s">
        <v>17</v>
      </c>
    </row>
    <row r="54" spans="1:15" x14ac:dyDescent="0.2">
      <c r="A54" s="1">
        <v>31</v>
      </c>
      <c r="B54" s="1" t="s">
        <v>15</v>
      </c>
      <c r="C54" s="1" t="s">
        <v>25</v>
      </c>
      <c r="D54" s="1" t="s">
        <v>25</v>
      </c>
      <c r="E54" s="1" t="s">
        <v>25</v>
      </c>
      <c r="F54" s="1" t="s">
        <v>25</v>
      </c>
      <c r="G54" s="1" t="s">
        <v>25</v>
      </c>
      <c r="H54" s="1">
        <v>110</v>
      </c>
      <c r="I54" s="1">
        <v>24</v>
      </c>
      <c r="J54" s="1">
        <v>24.9</v>
      </c>
      <c r="K54" s="1">
        <v>163</v>
      </c>
      <c r="L54" s="1">
        <v>95</v>
      </c>
      <c r="M54" s="1">
        <v>130</v>
      </c>
      <c r="N54" s="1">
        <v>187</v>
      </c>
      <c r="O54" s="3" t="s">
        <v>17</v>
      </c>
    </row>
    <row r="55" spans="1:15" x14ac:dyDescent="0.2">
      <c r="A55" s="1">
        <v>37</v>
      </c>
      <c r="B55" s="1" t="s">
        <v>18</v>
      </c>
      <c r="C55" s="1" t="s">
        <v>25</v>
      </c>
      <c r="D55" s="1" t="s">
        <v>25</v>
      </c>
      <c r="E55" s="1" t="s">
        <v>25</v>
      </c>
      <c r="F55" s="1" t="s">
        <v>25</v>
      </c>
      <c r="G55" s="1" t="s">
        <v>25</v>
      </c>
      <c r="H55" s="1">
        <v>140</v>
      </c>
      <c r="I55" s="1">
        <v>25</v>
      </c>
      <c r="J55" s="1">
        <v>25</v>
      </c>
      <c r="K55" s="1">
        <v>173</v>
      </c>
      <c r="L55" s="1">
        <v>112</v>
      </c>
      <c r="M55" s="1">
        <v>135</v>
      </c>
      <c r="N55" s="1">
        <v>161</v>
      </c>
      <c r="O55" s="3" t="s">
        <v>17</v>
      </c>
    </row>
    <row r="56" spans="1:15" x14ac:dyDescent="0.2">
      <c r="A56" s="1">
        <v>44</v>
      </c>
      <c r="B56" s="1" t="s">
        <v>18</v>
      </c>
      <c r="C56" s="1" t="s">
        <v>25</v>
      </c>
      <c r="D56" s="1" t="s">
        <v>25</v>
      </c>
      <c r="E56" s="1" t="s">
        <v>25</v>
      </c>
      <c r="F56" s="1" t="s">
        <v>25</v>
      </c>
      <c r="G56" s="1" t="s">
        <v>25</v>
      </c>
      <c r="H56" s="1">
        <v>120</v>
      </c>
      <c r="I56" s="1">
        <v>23</v>
      </c>
      <c r="J56" s="1">
        <v>22.4</v>
      </c>
      <c r="K56" s="1">
        <v>131</v>
      </c>
      <c r="L56" s="1">
        <v>113</v>
      </c>
      <c r="M56" s="1">
        <v>130</v>
      </c>
      <c r="N56" s="1">
        <v>198</v>
      </c>
      <c r="O56" s="3" t="s">
        <v>17</v>
      </c>
    </row>
    <row r="57" spans="1:15" x14ac:dyDescent="0.2">
      <c r="A57" s="1">
        <v>62</v>
      </c>
      <c r="B57" s="1" t="s">
        <v>15</v>
      </c>
      <c r="C57" s="1" t="s">
        <v>25</v>
      </c>
      <c r="D57" s="1" t="s">
        <v>25</v>
      </c>
      <c r="E57" s="1" t="s">
        <v>25</v>
      </c>
      <c r="F57" s="1" t="s">
        <v>25</v>
      </c>
      <c r="G57" s="1" t="s">
        <v>25</v>
      </c>
      <c r="H57" s="1">
        <v>100</v>
      </c>
      <c r="I57" s="1">
        <v>24</v>
      </c>
      <c r="J57" s="1">
        <v>24.2</v>
      </c>
      <c r="K57" s="1">
        <v>90</v>
      </c>
      <c r="L57" s="1">
        <v>83</v>
      </c>
      <c r="M57" s="1">
        <v>100</v>
      </c>
      <c r="N57" s="1">
        <v>135</v>
      </c>
      <c r="O57" s="3" t="s">
        <v>17</v>
      </c>
    </row>
    <row r="58" spans="1:15" x14ac:dyDescent="0.2">
      <c r="A58" s="1">
        <v>47</v>
      </c>
      <c r="B58" s="1" t="s">
        <v>15</v>
      </c>
      <c r="C58" s="1" t="s">
        <v>25</v>
      </c>
      <c r="D58" s="1" t="s">
        <v>25</v>
      </c>
      <c r="E58" s="1" t="s">
        <v>25</v>
      </c>
      <c r="F58" s="1" t="s">
        <v>25</v>
      </c>
      <c r="G58" s="1" t="s">
        <v>25</v>
      </c>
      <c r="H58" s="1">
        <v>150</v>
      </c>
      <c r="I58" s="1">
        <v>25</v>
      </c>
      <c r="J58" s="1">
        <v>21.9</v>
      </c>
      <c r="K58" s="1">
        <v>96</v>
      </c>
      <c r="L58" s="1">
        <v>101</v>
      </c>
      <c r="M58" s="1">
        <v>100</v>
      </c>
      <c r="N58" s="1">
        <v>178</v>
      </c>
      <c r="O58" s="3" t="s">
        <v>17</v>
      </c>
    </row>
    <row r="59" spans="1:15" x14ac:dyDescent="0.2">
      <c r="A59" s="1">
        <v>34</v>
      </c>
      <c r="B59" s="1" t="s">
        <v>15</v>
      </c>
      <c r="C59" s="1" t="s">
        <v>25</v>
      </c>
      <c r="D59" s="1" t="s">
        <v>25</v>
      </c>
      <c r="E59" s="1" t="s">
        <v>25</v>
      </c>
      <c r="F59" s="1" t="s">
        <v>25</v>
      </c>
      <c r="G59" s="1" t="s">
        <v>25</v>
      </c>
      <c r="H59" s="1">
        <v>125</v>
      </c>
      <c r="I59" s="1">
        <v>27</v>
      </c>
      <c r="J59" s="1">
        <v>26</v>
      </c>
      <c r="K59" s="1">
        <v>175</v>
      </c>
      <c r="L59" s="1">
        <v>112</v>
      </c>
      <c r="M59" s="1">
        <v>145</v>
      </c>
      <c r="N59" s="1">
        <v>156</v>
      </c>
      <c r="O59" s="3" t="s">
        <v>17</v>
      </c>
    </row>
    <row r="60" spans="1:15" x14ac:dyDescent="0.2">
      <c r="A60" s="1">
        <v>57</v>
      </c>
      <c r="B60" s="1" t="s">
        <v>18</v>
      </c>
      <c r="C60" s="1" t="s">
        <v>25</v>
      </c>
      <c r="D60" s="1" t="s">
        <v>25</v>
      </c>
      <c r="E60" s="1" t="s">
        <v>25</v>
      </c>
      <c r="F60" s="1" t="s">
        <v>25</v>
      </c>
      <c r="G60" s="1" t="s">
        <v>25</v>
      </c>
      <c r="H60" s="1">
        <v>130</v>
      </c>
      <c r="I60" s="1">
        <v>26</v>
      </c>
      <c r="J60" s="1">
        <v>22</v>
      </c>
      <c r="K60" s="1">
        <v>110</v>
      </c>
      <c r="L60" s="1">
        <v>93</v>
      </c>
      <c r="M60" s="1">
        <v>115</v>
      </c>
      <c r="N60" s="1">
        <v>130</v>
      </c>
      <c r="O60" s="3" t="s">
        <v>17</v>
      </c>
    </row>
    <row r="61" spans="1:15" x14ac:dyDescent="0.2">
      <c r="A61" s="1">
        <v>56</v>
      </c>
      <c r="B61" s="1" t="s">
        <v>18</v>
      </c>
      <c r="C61" s="1" t="s">
        <v>25</v>
      </c>
      <c r="D61" s="1" t="s">
        <v>25</v>
      </c>
      <c r="E61" s="1" t="s">
        <v>25</v>
      </c>
      <c r="F61" s="1" t="s">
        <v>25</v>
      </c>
      <c r="G61" s="1" t="s">
        <v>25</v>
      </c>
      <c r="H61" s="1">
        <v>110</v>
      </c>
      <c r="I61" s="1">
        <v>26</v>
      </c>
      <c r="J61" s="1">
        <v>22.4</v>
      </c>
      <c r="K61" s="1">
        <v>189</v>
      </c>
      <c r="L61" s="1">
        <v>122</v>
      </c>
      <c r="M61" s="1">
        <v>168</v>
      </c>
      <c r="N61" s="1">
        <v>145</v>
      </c>
      <c r="O61" s="3" t="s">
        <v>17</v>
      </c>
    </row>
    <row r="62" spans="1:15" x14ac:dyDescent="0.2">
      <c r="A62" s="1">
        <v>60</v>
      </c>
      <c r="B62" s="1" t="s">
        <v>15</v>
      </c>
      <c r="C62" s="1" t="s">
        <v>25</v>
      </c>
      <c r="D62" s="1" t="s">
        <v>25</v>
      </c>
      <c r="E62" s="1" t="s">
        <v>25</v>
      </c>
      <c r="F62" s="1" t="s">
        <v>25</v>
      </c>
      <c r="G62" s="1" t="s">
        <v>25</v>
      </c>
      <c r="H62" s="1">
        <v>130</v>
      </c>
      <c r="I62" s="1">
        <v>24</v>
      </c>
      <c r="J62" s="1">
        <v>26.5</v>
      </c>
      <c r="K62" s="1">
        <v>98</v>
      </c>
      <c r="L62" s="1">
        <v>81</v>
      </c>
      <c r="M62" s="1">
        <v>100</v>
      </c>
      <c r="N62" s="1">
        <v>134</v>
      </c>
      <c r="O62" s="3" t="s">
        <v>17</v>
      </c>
    </row>
    <row r="63" spans="1:15" x14ac:dyDescent="0.2">
      <c r="A63" s="1">
        <v>63</v>
      </c>
      <c r="B63" s="1" t="s">
        <v>18</v>
      </c>
      <c r="C63" s="1" t="s">
        <v>25</v>
      </c>
      <c r="D63" s="1" t="s">
        <v>25</v>
      </c>
      <c r="E63" s="1" t="s">
        <v>25</v>
      </c>
      <c r="F63" s="1" t="s">
        <v>25</v>
      </c>
      <c r="G63" s="1" t="s">
        <v>25</v>
      </c>
      <c r="H63" s="1">
        <v>130</v>
      </c>
      <c r="I63" s="1">
        <v>25</v>
      </c>
      <c r="J63" s="1">
        <v>24</v>
      </c>
      <c r="K63" s="1">
        <v>127</v>
      </c>
      <c r="L63" s="1">
        <v>85</v>
      </c>
      <c r="M63" s="1">
        <v>115</v>
      </c>
      <c r="N63" s="1">
        <v>157</v>
      </c>
      <c r="O63" s="3" t="s">
        <v>17</v>
      </c>
    </row>
    <row r="64" spans="1:15" x14ac:dyDescent="0.2">
      <c r="A64" s="1">
        <v>46</v>
      </c>
      <c r="B64" s="1" t="s">
        <v>18</v>
      </c>
      <c r="C64" s="1" t="s">
        <v>25</v>
      </c>
      <c r="D64" s="1" t="s">
        <v>25</v>
      </c>
      <c r="E64" s="1" t="s">
        <v>25</v>
      </c>
      <c r="F64" s="1" t="s">
        <v>25</v>
      </c>
      <c r="G64" s="1" t="s">
        <v>25</v>
      </c>
      <c r="H64" s="1">
        <v>140</v>
      </c>
      <c r="I64" s="1">
        <v>25</v>
      </c>
      <c r="J64" s="1">
        <v>24.3</v>
      </c>
      <c r="K64" s="1">
        <v>164</v>
      </c>
      <c r="L64" s="1">
        <v>120</v>
      </c>
      <c r="M64" s="1">
        <v>153</v>
      </c>
      <c r="N64" s="1">
        <v>147</v>
      </c>
      <c r="O64" s="3" t="s">
        <v>17</v>
      </c>
    </row>
    <row r="65" spans="1:15" x14ac:dyDescent="0.2">
      <c r="A65" s="1">
        <v>24</v>
      </c>
      <c r="B65" s="1" t="s">
        <v>18</v>
      </c>
      <c r="C65" s="1" t="s">
        <v>25</v>
      </c>
      <c r="D65" s="1" t="s">
        <v>25</v>
      </c>
      <c r="E65" s="1" t="s">
        <v>25</v>
      </c>
      <c r="F65" s="1" t="s">
        <v>25</v>
      </c>
      <c r="G65" s="1" t="s">
        <v>25</v>
      </c>
      <c r="H65" s="1">
        <v>110</v>
      </c>
      <c r="I65" s="1">
        <v>25</v>
      </c>
      <c r="J65" s="1">
        <v>24.6</v>
      </c>
      <c r="K65" s="1">
        <v>100</v>
      </c>
      <c r="L65" s="1">
        <v>89</v>
      </c>
      <c r="M65" s="1">
        <v>114</v>
      </c>
      <c r="N65" s="1">
        <v>136</v>
      </c>
      <c r="O65" s="3" t="s">
        <v>17</v>
      </c>
    </row>
    <row r="66" spans="1:15" x14ac:dyDescent="0.2">
      <c r="A66" s="1">
        <v>45</v>
      </c>
      <c r="B66" s="1" t="s">
        <v>15</v>
      </c>
      <c r="C66" s="1" t="s">
        <v>25</v>
      </c>
      <c r="D66" s="1" t="s">
        <v>25</v>
      </c>
      <c r="E66" s="1" t="s">
        <v>25</v>
      </c>
      <c r="F66" s="1" t="s">
        <v>25</v>
      </c>
      <c r="G66" s="1" t="s">
        <v>25</v>
      </c>
      <c r="H66" s="1">
        <v>140</v>
      </c>
      <c r="I66" s="1">
        <v>26</v>
      </c>
      <c r="J66" s="1">
        <v>26.7</v>
      </c>
      <c r="K66" s="1">
        <v>189</v>
      </c>
      <c r="L66" s="1">
        <v>116</v>
      </c>
      <c r="M66" s="1">
        <v>167</v>
      </c>
      <c r="N66" s="1">
        <v>140</v>
      </c>
      <c r="O66" s="3" t="s">
        <v>17</v>
      </c>
    </row>
    <row r="67" spans="1:15" x14ac:dyDescent="0.2">
      <c r="A67" s="1">
        <v>57</v>
      </c>
      <c r="B67" s="1" t="s">
        <v>15</v>
      </c>
      <c r="C67" s="1" t="s">
        <v>25</v>
      </c>
      <c r="D67" s="1" t="s">
        <v>25</v>
      </c>
      <c r="E67" s="1" t="s">
        <v>25</v>
      </c>
      <c r="F67" s="1" t="s">
        <v>25</v>
      </c>
      <c r="G67" s="1" t="s">
        <v>25</v>
      </c>
      <c r="H67" s="1">
        <v>130</v>
      </c>
      <c r="I67" s="1">
        <v>25</v>
      </c>
      <c r="J67" s="1">
        <v>22.5</v>
      </c>
      <c r="K67" s="1">
        <v>157</v>
      </c>
      <c r="L67" s="1">
        <v>124</v>
      </c>
      <c r="M67" s="1">
        <v>120</v>
      </c>
      <c r="N67" s="1">
        <v>112</v>
      </c>
      <c r="O67" s="3" t="s">
        <v>17</v>
      </c>
    </row>
    <row r="68" spans="1:15" x14ac:dyDescent="0.2">
      <c r="A68" s="1">
        <v>47</v>
      </c>
      <c r="B68" s="1" t="s">
        <v>15</v>
      </c>
      <c r="C68" s="1" t="s">
        <v>25</v>
      </c>
      <c r="D68" s="1" t="s">
        <v>25</v>
      </c>
      <c r="E68" s="1" t="s">
        <v>25</v>
      </c>
      <c r="F68" s="1" t="s">
        <v>25</v>
      </c>
      <c r="G68" s="1" t="s">
        <v>25</v>
      </c>
      <c r="H68" s="1">
        <v>130</v>
      </c>
      <c r="I68" s="1">
        <v>21</v>
      </c>
      <c r="J68" s="1">
        <v>26.6</v>
      </c>
      <c r="K68" s="1">
        <v>169</v>
      </c>
      <c r="L68" s="1">
        <v>78</v>
      </c>
      <c r="M68" s="1">
        <v>120</v>
      </c>
      <c r="N68" s="1">
        <v>187</v>
      </c>
      <c r="O68" s="3" t="s">
        <v>17</v>
      </c>
    </row>
    <row r="69" spans="1:15" x14ac:dyDescent="0.2">
      <c r="A69" s="1">
        <v>66</v>
      </c>
      <c r="B69" s="1" t="s">
        <v>15</v>
      </c>
      <c r="C69" s="1" t="s">
        <v>25</v>
      </c>
      <c r="D69" s="1" t="s">
        <v>25</v>
      </c>
      <c r="E69" s="1" t="s">
        <v>25</v>
      </c>
      <c r="F69" s="1" t="s">
        <v>25</v>
      </c>
      <c r="G69" s="1" t="s">
        <v>25</v>
      </c>
      <c r="H69" s="1">
        <v>160</v>
      </c>
      <c r="I69" s="1">
        <v>25</v>
      </c>
      <c r="J69" s="1">
        <v>25.4</v>
      </c>
      <c r="K69" s="1">
        <v>140</v>
      </c>
      <c r="L69" s="1">
        <v>111</v>
      </c>
      <c r="M69" s="1">
        <v>102</v>
      </c>
      <c r="N69" s="1">
        <v>135</v>
      </c>
      <c r="O69" s="3" t="s">
        <v>17</v>
      </c>
    </row>
    <row r="70" spans="1:15" x14ac:dyDescent="0.2">
      <c r="A70" s="1">
        <v>43</v>
      </c>
      <c r="B70" s="1" t="s">
        <v>15</v>
      </c>
      <c r="C70" s="1" t="s">
        <v>25</v>
      </c>
      <c r="D70" s="1" t="s">
        <v>25</v>
      </c>
      <c r="E70" s="1" t="s">
        <v>25</v>
      </c>
      <c r="F70" s="1" t="s">
        <v>25</v>
      </c>
      <c r="G70" s="1" t="s">
        <v>25</v>
      </c>
      <c r="H70" s="1">
        <v>130</v>
      </c>
      <c r="I70" s="1">
        <v>24</v>
      </c>
      <c r="J70" s="1">
        <v>26.3</v>
      </c>
      <c r="K70" s="1">
        <v>136</v>
      </c>
      <c r="L70" s="1">
        <v>112</v>
      </c>
      <c r="M70" s="1">
        <v>123</v>
      </c>
      <c r="N70" s="1">
        <v>146</v>
      </c>
      <c r="O70" s="3" t="s">
        <v>17</v>
      </c>
    </row>
    <row r="71" spans="1:15" x14ac:dyDescent="0.2">
      <c r="A71" s="1">
        <v>60</v>
      </c>
      <c r="B71" s="1" t="s">
        <v>15</v>
      </c>
      <c r="C71" s="1" t="s">
        <v>25</v>
      </c>
      <c r="D71" s="1" t="s">
        <v>25</v>
      </c>
      <c r="E71" s="1" t="s">
        <v>25</v>
      </c>
      <c r="F71" s="1" t="s">
        <v>25</v>
      </c>
      <c r="G71" s="1" t="s">
        <v>25</v>
      </c>
      <c r="H71" s="1">
        <v>140</v>
      </c>
      <c r="I71" s="1">
        <v>23</v>
      </c>
      <c r="J71" s="1">
        <v>23.3</v>
      </c>
      <c r="K71" s="1">
        <v>120</v>
      </c>
      <c r="L71" s="1">
        <v>113</v>
      </c>
      <c r="M71" s="1">
        <v>115</v>
      </c>
      <c r="N71" s="1">
        <v>142</v>
      </c>
      <c r="O71" s="3" t="s">
        <v>17</v>
      </c>
    </row>
    <row r="72" spans="1:15" x14ac:dyDescent="0.2">
      <c r="A72" s="1">
        <v>48</v>
      </c>
      <c r="B72" s="1" t="s">
        <v>15</v>
      </c>
      <c r="C72" s="1" t="s">
        <v>25</v>
      </c>
      <c r="D72" s="1" t="s">
        <v>25</v>
      </c>
      <c r="E72" s="1" t="s">
        <v>25</v>
      </c>
      <c r="F72" s="1" t="s">
        <v>25</v>
      </c>
      <c r="G72" s="1" t="s">
        <v>25</v>
      </c>
      <c r="H72" s="1">
        <v>130</v>
      </c>
      <c r="I72" s="1">
        <v>21</v>
      </c>
      <c r="J72" s="1">
        <v>24</v>
      </c>
      <c r="K72" s="1">
        <v>98</v>
      </c>
      <c r="L72" s="1">
        <v>87</v>
      </c>
      <c r="M72" s="1">
        <v>100</v>
      </c>
      <c r="N72" s="1">
        <v>169</v>
      </c>
      <c r="O72" s="3" t="s">
        <v>17</v>
      </c>
    </row>
    <row r="73" spans="1:15" x14ac:dyDescent="0.2">
      <c r="A73" s="1">
        <v>74</v>
      </c>
      <c r="B73" s="1" t="s">
        <v>18</v>
      </c>
      <c r="C73" s="1" t="s">
        <v>25</v>
      </c>
      <c r="D73" s="1" t="s">
        <v>25</v>
      </c>
      <c r="E73" s="1" t="s">
        <v>25</v>
      </c>
      <c r="F73" s="1" t="s">
        <v>25</v>
      </c>
      <c r="G73" s="1" t="s">
        <v>25</v>
      </c>
      <c r="H73" s="1">
        <v>160</v>
      </c>
      <c r="I73" s="1">
        <v>21</v>
      </c>
      <c r="J73" s="1">
        <v>26.4</v>
      </c>
      <c r="K73" s="1">
        <v>110</v>
      </c>
      <c r="L73" s="1">
        <v>98</v>
      </c>
      <c r="M73" s="1">
        <v>112</v>
      </c>
      <c r="N73" s="1">
        <v>146</v>
      </c>
      <c r="O73" s="3" t="s">
        <v>17</v>
      </c>
    </row>
    <row r="74" spans="1:15" x14ac:dyDescent="0.2">
      <c r="A74" s="1">
        <v>55</v>
      </c>
      <c r="B74" s="1" t="s">
        <v>15</v>
      </c>
      <c r="C74" s="1" t="s">
        <v>25</v>
      </c>
      <c r="D74" s="1" t="s">
        <v>25</v>
      </c>
      <c r="E74" s="1" t="s">
        <v>25</v>
      </c>
      <c r="F74" s="1" t="s">
        <v>25</v>
      </c>
      <c r="G74" s="1" t="s">
        <v>25</v>
      </c>
      <c r="H74" s="1">
        <v>170</v>
      </c>
      <c r="I74" s="1">
        <v>21</v>
      </c>
      <c r="J74" s="1">
        <v>23.7</v>
      </c>
      <c r="K74" s="1">
        <v>135</v>
      </c>
      <c r="L74" s="1">
        <v>112</v>
      </c>
      <c r="M74" s="1">
        <v>123</v>
      </c>
      <c r="N74" s="1">
        <v>186</v>
      </c>
      <c r="O74" s="3" t="s">
        <v>17</v>
      </c>
    </row>
    <row r="75" spans="1:15" x14ac:dyDescent="0.2">
      <c r="A75" s="1">
        <v>49</v>
      </c>
      <c r="B75" s="1" t="s">
        <v>15</v>
      </c>
      <c r="C75" s="1" t="s">
        <v>25</v>
      </c>
      <c r="D75" s="1" t="s">
        <v>25</v>
      </c>
      <c r="E75" s="1" t="s">
        <v>25</v>
      </c>
      <c r="F75" s="1" t="s">
        <v>25</v>
      </c>
      <c r="G75" s="1" t="s">
        <v>25</v>
      </c>
      <c r="H75" s="1">
        <v>140</v>
      </c>
      <c r="I75" s="1">
        <v>24</v>
      </c>
      <c r="J75" s="1">
        <v>23.2</v>
      </c>
      <c r="K75" s="1">
        <v>90</v>
      </c>
      <c r="L75" s="1">
        <v>84</v>
      </c>
      <c r="M75" s="1">
        <v>106</v>
      </c>
      <c r="N75" s="1">
        <v>190</v>
      </c>
      <c r="O75" s="3" t="s">
        <v>17</v>
      </c>
    </row>
    <row r="76" spans="1:15" x14ac:dyDescent="0.2">
      <c r="A76" s="1">
        <v>72</v>
      </c>
      <c r="B76" s="1" t="s">
        <v>18</v>
      </c>
      <c r="C76" s="1" t="s">
        <v>25</v>
      </c>
      <c r="D76" s="1" t="s">
        <v>25</v>
      </c>
      <c r="E76" s="1" t="s">
        <v>25</v>
      </c>
      <c r="F76" s="1" t="s">
        <v>25</v>
      </c>
      <c r="G76" s="1" t="s">
        <v>25</v>
      </c>
      <c r="H76" s="1">
        <v>170</v>
      </c>
      <c r="I76" s="1">
        <v>24</v>
      </c>
      <c r="J76" s="1">
        <v>23.2</v>
      </c>
      <c r="K76" s="1">
        <v>150</v>
      </c>
      <c r="L76" s="1">
        <v>96</v>
      </c>
      <c r="M76" s="1">
        <v>124</v>
      </c>
      <c r="N76" s="1">
        <v>178</v>
      </c>
      <c r="O76" s="3" t="s">
        <v>17</v>
      </c>
    </row>
    <row r="77" spans="1:15" x14ac:dyDescent="0.2">
      <c r="A77" s="1">
        <v>64</v>
      </c>
      <c r="B77" s="1" t="s">
        <v>18</v>
      </c>
      <c r="C77" s="1" t="s">
        <v>25</v>
      </c>
      <c r="D77" s="1" t="s">
        <v>25</v>
      </c>
      <c r="E77" s="1" t="s">
        <v>25</v>
      </c>
      <c r="F77" s="1" t="s">
        <v>25</v>
      </c>
      <c r="G77" s="1" t="s">
        <v>25</v>
      </c>
      <c r="H77" s="1">
        <v>100</v>
      </c>
      <c r="I77" s="1">
        <v>26</v>
      </c>
      <c r="J77" s="1">
        <v>24.2</v>
      </c>
      <c r="K77" s="1">
        <v>123</v>
      </c>
      <c r="L77" s="1">
        <v>105</v>
      </c>
      <c r="M77" s="1">
        <v>128</v>
      </c>
      <c r="N77" s="1">
        <v>168</v>
      </c>
      <c r="O77" s="3" t="s">
        <v>17</v>
      </c>
    </row>
    <row r="78" spans="1:15" x14ac:dyDescent="0.2">
      <c r="A78" s="1">
        <v>43</v>
      </c>
      <c r="B78" s="1" t="s">
        <v>15</v>
      </c>
      <c r="C78" s="1" t="s">
        <v>25</v>
      </c>
      <c r="D78" s="1" t="s">
        <v>25</v>
      </c>
      <c r="E78" s="1" t="s">
        <v>25</v>
      </c>
      <c r="F78" s="1" t="s">
        <v>25</v>
      </c>
      <c r="G78" s="1" t="s">
        <v>25</v>
      </c>
      <c r="H78" s="1">
        <v>100</v>
      </c>
      <c r="I78" s="1">
        <v>26</v>
      </c>
      <c r="J78" s="1">
        <v>23.5</v>
      </c>
      <c r="K78" s="1">
        <v>114</v>
      </c>
      <c r="L78" s="1">
        <v>90</v>
      </c>
      <c r="M78" s="1">
        <v>112</v>
      </c>
      <c r="N78" s="1">
        <v>169</v>
      </c>
      <c r="O78" s="3" t="s">
        <v>17</v>
      </c>
    </row>
    <row r="79" spans="1:15" x14ac:dyDescent="0.2">
      <c r="A79" s="1">
        <v>52</v>
      </c>
      <c r="B79" s="1" t="s">
        <v>15</v>
      </c>
      <c r="C79" s="1" t="s">
        <v>25</v>
      </c>
      <c r="D79" s="1" t="s">
        <v>25</v>
      </c>
      <c r="E79" s="1" t="s">
        <v>25</v>
      </c>
      <c r="F79" s="1" t="s">
        <v>25</v>
      </c>
      <c r="G79" s="1" t="s">
        <v>25</v>
      </c>
      <c r="H79" s="1">
        <v>150</v>
      </c>
      <c r="I79" s="1">
        <v>26</v>
      </c>
      <c r="J79" s="1">
        <v>22.9</v>
      </c>
      <c r="K79" s="1">
        <v>110</v>
      </c>
      <c r="L79" s="1">
        <v>89</v>
      </c>
      <c r="M79" s="1">
        <v>114</v>
      </c>
      <c r="N79" s="1">
        <v>142</v>
      </c>
      <c r="O79" s="3" t="s">
        <v>17</v>
      </c>
    </row>
    <row r="80" spans="1:15" x14ac:dyDescent="0.2">
      <c r="A80" s="1">
        <v>69</v>
      </c>
      <c r="B80" s="1" t="s">
        <v>15</v>
      </c>
      <c r="C80" s="1" t="s">
        <v>25</v>
      </c>
      <c r="D80" s="1" t="s">
        <v>25</v>
      </c>
      <c r="E80" s="1" t="s">
        <v>25</v>
      </c>
      <c r="F80" s="1" t="s">
        <v>25</v>
      </c>
      <c r="G80" s="1" t="s">
        <v>25</v>
      </c>
      <c r="H80" s="1">
        <v>140</v>
      </c>
      <c r="I80" s="1">
        <v>21</v>
      </c>
      <c r="J80" s="1">
        <v>23.3</v>
      </c>
      <c r="K80" s="1">
        <v>128</v>
      </c>
      <c r="L80" s="1">
        <v>106</v>
      </c>
      <c r="M80" s="1">
        <v>113</v>
      </c>
      <c r="N80" s="1">
        <v>135</v>
      </c>
      <c r="O80" s="3" t="s">
        <v>17</v>
      </c>
    </row>
    <row r="81" spans="1:15" x14ac:dyDescent="0.2">
      <c r="A81" s="1">
        <v>46</v>
      </c>
      <c r="B81" s="1" t="s">
        <v>18</v>
      </c>
      <c r="C81" s="1" t="s">
        <v>25</v>
      </c>
      <c r="D81" s="1" t="s">
        <v>25</v>
      </c>
      <c r="E81" s="1" t="s">
        <v>25</v>
      </c>
      <c r="F81" s="1" t="s">
        <v>25</v>
      </c>
      <c r="G81" s="1" t="s">
        <v>25</v>
      </c>
      <c r="H81" s="1">
        <v>120</v>
      </c>
      <c r="I81" s="1">
        <v>26</v>
      </c>
      <c r="J81" s="1">
        <v>24.5</v>
      </c>
      <c r="K81" s="1">
        <v>120</v>
      </c>
      <c r="L81" s="1">
        <v>98</v>
      </c>
      <c r="M81" s="1">
        <v>116</v>
      </c>
      <c r="N81" s="1">
        <v>164</v>
      </c>
      <c r="O81" s="3" t="s">
        <v>17</v>
      </c>
    </row>
    <row r="82" spans="1:15" x14ac:dyDescent="0.2">
      <c r="A82" s="1">
        <v>27</v>
      </c>
      <c r="B82" s="1" t="s">
        <v>18</v>
      </c>
      <c r="C82" s="1" t="s">
        <v>25</v>
      </c>
      <c r="D82" s="1" t="s">
        <v>25</v>
      </c>
      <c r="E82" s="1" t="s">
        <v>25</v>
      </c>
      <c r="F82" s="1" t="s">
        <v>25</v>
      </c>
      <c r="G82" s="1" t="s">
        <v>25</v>
      </c>
      <c r="H82" s="1">
        <v>100</v>
      </c>
      <c r="I82" s="1">
        <v>25</v>
      </c>
      <c r="J82" s="1">
        <v>24.7</v>
      </c>
      <c r="K82" s="1">
        <v>98</v>
      </c>
      <c r="L82" s="1">
        <v>82</v>
      </c>
      <c r="M82" s="1">
        <v>100</v>
      </c>
      <c r="N82" s="1">
        <v>185</v>
      </c>
      <c r="O82" s="3" t="s">
        <v>17</v>
      </c>
    </row>
    <row r="83" spans="1:15" x14ac:dyDescent="0.2">
      <c r="A83" s="1">
        <v>54</v>
      </c>
      <c r="B83" s="1" t="s">
        <v>15</v>
      </c>
      <c r="C83" s="1" t="s">
        <v>25</v>
      </c>
      <c r="D83" s="1" t="s">
        <v>25</v>
      </c>
      <c r="E83" s="1" t="s">
        <v>25</v>
      </c>
      <c r="F83" s="1" t="s">
        <v>25</v>
      </c>
      <c r="G83" s="1" t="s">
        <v>25</v>
      </c>
      <c r="H83" s="1">
        <v>110</v>
      </c>
      <c r="I83" s="1">
        <v>27</v>
      </c>
      <c r="J83" s="1">
        <v>24.6</v>
      </c>
      <c r="K83" s="1">
        <v>98</v>
      </c>
      <c r="L83" s="1">
        <v>87</v>
      </c>
      <c r="M83" s="1">
        <v>112</v>
      </c>
      <c r="N83" s="1">
        <v>164</v>
      </c>
      <c r="O83" s="3" t="s">
        <v>17</v>
      </c>
    </row>
    <row r="84" spans="1:15" x14ac:dyDescent="0.2">
      <c r="A84" s="1">
        <v>39</v>
      </c>
      <c r="B84" s="1" t="s">
        <v>15</v>
      </c>
      <c r="C84" s="1" t="s">
        <v>25</v>
      </c>
      <c r="D84" s="1" t="s">
        <v>25</v>
      </c>
      <c r="E84" s="1" t="s">
        <v>25</v>
      </c>
      <c r="F84" s="1" t="s">
        <v>25</v>
      </c>
      <c r="G84" s="1" t="s">
        <v>25</v>
      </c>
      <c r="H84" s="1">
        <v>120</v>
      </c>
      <c r="I84" s="1">
        <v>21</v>
      </c>
      <c r="J84" s="1">
        <v>23.9</v>
      </c>
      <c r="K84" s="1">
        <v>191</v>
      </c>
      <c r="L84" s="1">
        <v>106</v>
      </c>
      <c r="M84" s="1">
        <v>176</v>
      </c>
      <c r="N84" s="1">
        <v>191</v>
      </c>
      <c r="O84" s="3" t="s">
        <v>17</v>
      </c>
    </row>
    <row r="85" spans="1:15" x14ac:dyDescent="0.2">
      <c r="A85" s="1">
        <v>50</v>
      </c>
      <c r="B85" s="1" t="s">
        <v>18</v>
      </c>
      <c r="C85" s="1" t="s">
        <v>25</v>
      </c>
      <c r="D85" s="1" t="s">
        <v>25</v>
      </c>
      <c r="E85" s="1" t="s">
        <v>25</v>
      </c>
      <c r="F85" s="1" t="s">
        <v>25</v>
      </c>
      <c r="G85" s="1" t="s">
        <v>25</v>
      </c>
      <c r="H85" s="1">
        <v>120</v>
      </c>
      <c r="I85" s="1">
        <v>26</v>
      </c>
      <c r="J85" s="1">
        <v>24.6</v>
      </c>
      <c r="K85" s="1">
        <v>154</v>
      </c>
      <c r="L85" s="1">
        <v>106</v>
      </c>
      <c r="M85" s="1">
        <v>143</v>
      </c>
      <c r="N85" s="1">
        <v>132</v>
      </c>
      <c r="O85" s="3" t="s">
        <v>17</v>
      </c>
    </row>
    <row r="86" spans="1:15" x14ac:dyDescent="0.2">
      <c r="A86" s="1">
        <v>43</v>
      </c>
      <c r="B86" s="1" t="s">
        <v>15</v>
      </c>
      <c r="C86" s="1" t="s">
        <v>25</v>
      </c>
      <c r="D86" s="1" t="s">
        <v>25</v>
      </c>
      <c r="E86" s="1" t="s">
        <v>25</v>
      </c>
      <c r="F86" s="1" t="s">
        <v>25</v>
      </c>
      <c r="G86" s="1" t="s">
        <v>25</v>
      </c>
      <c r="H86" s="1">
        <v>90</v>
      </c>
      <c r="I86" s="1">
        <v>21</v>
      </c>
      <c r="J86" s="1">
        <v>25.9</v>
      </c>
      <c r="K86" s="1">
        <v>179</v>
      </c>
      <c r="L86" s="1">
        <v>105</v>
      </c>
      <c r="M86" s="1">
        <v>145</v>
      </c>
      <c r="N86" s="1">
        <v>157</v>
      </c>
      <c r="O86" s="3" t="s">
        <v>17</v>
      </c>
    </row>
    <row r="87" spans="1:15" x14ac:dyDescent="0.2">
      <c r="A87" s="1">
        <v>46</v>
      </c>
      <c r="B87" s="1" t="s">
        <v>18</v>
      </c>
      <c r="C87" s="1" t="s">
        <v>25</v>
      </c>
      <c r="D87" s="1" t="s">
        <v>25</v>
      </c>
      <c r="E87" s="1" t="s">
        <v>25</v>
      </c>
      <c r="F87" s="1" t="s">
        <v>25</v>
      </c>
      <c r="G87" s="1" t="s">
        <v>25</v>
      </c>
      <c r="H87" s="1">
        <v>110</v>
      </c>
      <c r="I87" s="1">
        <v>28</v>
      </c>
      <c r="J87" s="1">
        <v>25.1</v>
      </c>
      <c r="K87" s="1">
        <v>114</v>
      </c>
      <c r="L87" s="1">
        <v>93</v>
      </c>
      <c r="M87" s="1">
        <v>110</v>
      </c>
      <c r="N87" s="1">
        <v>167</v>
      </c>
      <c r="O87" s="3" t="s">
        <v>17</v>
      </c>
    </row>
    <row r="88" spans="1:15" x14ac:dyDescent="0.2">
      <c r="A88" s="1">
        <v>67</v>
      </c>
      <c r="B88" s="1" t="s">
        <v>15</v>
      </c>
      <c r="C88" s="1" t="s">
        <v>25</v>
      </c>
      <c r="D88" s="1" t="s">
        <v>25</v>
      </c>
      <c r="E88" s="1" t="s">
        <v>25</v>
      </c>
      <c r="F88" s="1" t="s">
        <v>25</v>
      </c>
      <c r="G88" s="1" t="s">
        <v>25</v>
      </c>
      <c r="H88" s="1">
        <v>140</v>
      </c>
      <c r="I88" s="1">
        <v>27</v>
      </c>
      <c r="J88" s="1">
        <v>22.8</v>
      </c>
      <c r="K88" s="1">
        <v>182</v>
      </c>
      <c r="L88" s="1">
        <v>121</v>
      </c>
      <c r="M88" s="1">
        <v>120</v>
      </c>
      <c r="N88" s="1">
        <v>169</v>
      </c>
      <c r="O88" s="3" t="s">
        <v>17</v>
      </c>
    </row>
    <row r="89" spans="1:15" x14ac:dyDescent="0.2">
      <c r="A89" s="1">
        <v>47</v>
      </c>
      <c r="B89" s="1" t="s">
        <v>15</v>
      </c>
      <c r="C89" s="1" t="s">
        <v>25</v>
      </c>
      <c r="D89" s="1" t="s">
        <v>25</v>
      </c>
      <c r="E89" s="1" t="s">
        <v>25</v>
      </c>
      <c r="F89" s="1" t="s">
        <v>25</v>
      </c>
      <c r="G89" s="1" t="s">
        <v>25</v>
      </c>
      <c r="H89" s="1">
        <v>110</v>
      </c>
      <c r="I89" s="1">
        <v>26</v>
      </c>
      <c r="J89" s="1">
        <v>23.7</v>
      </c>
      <c r="K89" s="1">
        <v>190</v>
      </c>
      <c r="L89" s="1">
        <v>114</v>
      </c>
      <c r="M89" s="1">
        <v>126</v>
      </c>
      <c r="N89" s="1">
        <v>154</v>
      </c>
      <c r="O89" s="3" t="s">
        <v>17</v>
      </c>
    </row>
    <row r="90" spans="1:15" x14ac:dyDescent="0.2">
      <c r="A90" s="1">
        <v>54</v>
      </c>
      <c r="B90" s="1" t="s">
        <v>15</v>
      </c>
      <c r="C90" s="1" t="s">
        <v>25</v>
      </c>
      <c r="D90" s="1" t="s">
        <v>25</v>
      </c>
      <c r="E90" s="1" t="s">
        <v>25</v>
      </c>
      <c r="F90" s="1" t="s">
        <v>25</v>
      </c>
      <c r="G90" s="1" t="s">
        <v>25</v>
      </c>
      <c r="H90" s="1">
        <v>130</v>
      </c>
      <c r="I90" s="1">
        <v>27</v>
      </c>
      <c r="J90" s="1">
        <v>23.7</v>
      </c>
      <c r="K90" s="1">
        <v>139</v>
      </c>
      <c r="L90" s="1">
        <v>104</v>
      </c>
      <c r="M90" s="1">
        <v>137</v>
      </c>
      <c r="N90" s="1">
        <v>158</v>
      </c>
      <c r="O90" s="3" t="s">
        <v>17</v>
      </c>
    </row>
    <row r="91" spans="1:15" x14ac:dyDescent="0.2">
      <c r="A91" s="1">
        <v>54</v>
      </c>
      <c r="B91" s="1" t="s">
        <v>18</v>
      </c>
      <c r="C91" s="1" t="s">
        <v>25</v>
      </c>
      <c r="D91" s="1" t="s">
        <v>25</v>
      </c>
      <c r="E91" s="1" t="s">
        <v>25</v>
      </c>
      <c r="F91" s="1" t="s">
        <v>25</v>
      </c>
      <c r="G91" s="1" t="s">
        <v>25</v>
      </c>
      <c r="H91" s="1">
        <v>130</v>
      </c>
      <c r="I91" s="1">
        <v>26</v>
      </c>
      <c r="J91" s="1">
        <v>24.3</v>
      </c>
      <c r="K91" s="1">
        <v>164</v>
      </c>
      <c r="L91" s="1">
        <v>118</v>
      </c>
      <c r="M91" s="1">
        <v>142</v>
      </c>
      <c r="N91" s="1">
        <v>145</v>
      </c>
      <c r="O91" s="3" t="s">
        <v>17</v>
      </c>
    </row>
    <row r="92" spans="1:15" x14ac:dyDescent="0.2">
      <c r="A92" s="1">
        <v>68</v>
      </c>
      <c r="B92" s="1" t="s">
        <v>18</v>
      </c>
      <c r="C92" s="1" t="s">
        <v>25</v>
      </c>
      <c r="D92" s="1" t="s">
        <v>25</v>
      </c>
      <c r="E92" s="1" t="s">
        <v>25</v>
      </c>
      <c r="F92" s="1" t="s">
        <v>25</v>
      </c>
      <c r="G92" s="1" t="s">
        <v>25</v>
      </c>
      <c r="H92" s="1">
        <v>130</v>
      </c>
      <c r="I92" s="1">
        <v>26</v>
      </c>
      <c r="J92" s="1">
        <v>24.1</v>
      </c>
      <c r="K92" s="1">
        <v>147</v>
      </c>
      <c r="L92" s="1">
        <v>120</v>
      </c>
      <c r="M92" s="1">
        <v>137</v>
      </c>
      <c r="N92" s="1">
        <v>143</v>
      </c>
      <c r="O92" s="3" t="s">
        <v>17</v>
      </c>
    </row>
    <row r="93" spans="1:15" x14ac:dyDescent="0.2">
      <c r="A93" s="1">
        <v>50</v>
      </c>
      <c r="B93" s="1" t="s">
        <v>18</v>
      </c>
      <c r="C93" s="1" t="s">
        <v>25</v>
      </c>
      <c r="D93" s="1" t="s">
        <v>25</v>
      </c>
      <c r="E93" s="1" t="s">
        <v>25</v>
      </c>
      <c r="F93" s="1" t="s">
        <v>25</v>
      </c>
      <c r="G93" s="1" t="s">
        <v>25</v>
      </c>
      <c r="H93" s="1">
        <v>100</v>
      </c>
      <c r="I93" s="1">
        <v>26</v>
      </c>
      <c r="J93" s="1">
        <v>25.9</v>
      </c>
      <c r="K93" s="1">
        <v>120</v>
      </c>
      <c r="L93" s="1">
        <v>111</v>
      </c>
      <c r="M93" s="1">
        <v>132</v>
      </c>
      <c r="N93" s="1">
        <v>155</v>
      </c>
      <c r="O93" s="3" t="s">
        <v>17</v>
      </c>
    </row>
    <row r="94" spans="1:15" x14ac:dyDescent="0.2">
      <c r="A94" s="1">
        <v>77</v>
      </c>
      <c r="B94" s="1" t="s">
        <v>18</v>
      </c>
      <c r="C94" s="1" t="s">
        <v>25</v>
      </c>
      <c r="D94" s="1" t="s">
        <v>25</v>
      </c>
      <c r="E94" s="1" t="s">
        <v>25</v>
      </c>
      <c r="F94" s="1" t="s">
        <v>25</v>
      </c>
      <c r="G94" s="1" t="s">
        <v>25</v>
      </c>
      <c r="H94" s="1">
        <v>160</v>
      </c>
      <c r="I94" s="1">
        <v>24</v>
      </c>
      <c r="J94" s="1">
        <v>20.5</v>
      </c>
      <c r="K94" s="1">
        <v>90</v>
      </c>
      <c r="L94" s="1">
        <v>79</v>
      </c>
      <c r="M94" s="1">
        <v>90</v>
      </c>
      <c r="N94" s="1">
        <v>154</v>
      </c>
      <c r="O94" s="3" t="s">
        <v>17</v>
      </c>
    </row>
    <row r="95" spans="1:15" x14ac:dyDescent="0.2">
      <c r="A95" s="1">
        <v>47</v>
      </c>
      <c r="B95" s="1" t="s">
        <v>15</v>
      </c>
      <c r="C95" s="1" t="s">
        <v>25</v>
      </c>
      <c r="D95" s="1" t="s">
        <v>25</v>
      </c>
      <c r="E95" s="1" t="s">
        <v>25</v>
      </c>
      <c r="F95" s="1" t="s">
        <v>25</v>
      </c>
      <c r="G95" s="1" t="s">
        <v>25</v>
      </c>
      <c r="H95" s="1">
        <v>140</v>
      </c>
      <c r="I95" s="1">
        <v>24</v>
      </c>
      <c r="J95" s="1">
        <v>25.2</v>
      </c>
      <c r="K95" s="1">
        <v>177</v>
      </c>
      <c r="L95" s="1">
        <v>119</v>
      </c>
      <c r="M95" s="1">
        <v>136</v>
      </c>
      <c r="N95" s="1">
        <v>188</v>
      </c>
      <c r="O95" s="3" t="s">
        <v>17</v>
      </c>
    </row>
    <row r="96" spans="1:15" x14ac:dyDescent="0.2">
      <c r="A96" s="1">
        <v>70</v>
      </c>
      <c r="B96" s="1" t="s">
        <v>18</v>
      </c>
      <c r="C96" s="1" t="s">
        <v>25</v>
      </c>
      <c r="D96" s="1" t="s">
        <v>25</v>
      </c>
      <c r="E96" s="1" t="s">
        <v>25</v>
      </c>
      <c r="F96" s="1" t="s">
        <v>25</v>
      </c>
      <c r="G96" s="1" t="s">
        <v>25</v>
      </c>
      <c r="H96" s="1">
        <v>160</v>
      </c>
      <c r="I96" s="1">
        <v>22</v>
      </c>
      <c r="J96" s="1">
        <v>25.6</v>
      </c>
      <c r="K96" s="1">
        <v>90</v>
      </c>
      <c r="L96" s="1">
        <v>85</v>
      </c>
      <c r="M96" s="1">
        <v>90</v>
      </c>
      <c r="N96" s="1">
        <v>156</v>
      </c>
      <c r="O96" s="3" t="s">
        <v>17</v>
      </c>
    </row>
    <row r="97" spans="1:15" x14ac:dyDescent="0.2">
      <c r="A97" s="1">
        <v>71</v>
      </c>
      <c r="B97" s="1" t="s">
        <v>15</v>
      </c>
      <c r="C97" s="1" t="s">
        <v>25</v>
      </c>
      <c r="D97" s="1" t="s">
        <v>25</v>
      </c>
      <c r="E97" s="1" t="s">
        <v>25</v>
      </c>
      <c r="F97" s="1" t="s">
        <v>25</v>
      </c>
      <c r="G97" s="1" t="s">
        <v>25</v>
      </c>
      <c r="H97" s="1">
        <v>140</v>
      </c>
      <c r="I97" s="1">
        <v>21</v>
      </c>
      <c r="J97" s="1">
        <v>28.5</v>
      </c>
      <c r="K97" s="1">
        <v>100</v>
      </c>
      <c r="L97" s="1">
        <v>112</v>
      </c>
      <c r="M97" s="1">
        <v>90</v>
      </c>
      <c r="N97" s="1">
        <v>187</v>
      </c>
      <c r="O97" s="3" t="s">
        <v>17</v>
      </c>
    </row>
    <row r="98" spans="1:15" x14ac:dyDescent="0.2">
      <c r="A98" s="1">
        <v>47</v>
      </c>
      <c r="B98" s="1" t="s">
        <v>15</v>
      </c>
      <c r="C98" s="1" t="s">
        <v>25</v>
      </c>
      <c r="D98" s="1" t="s">
        <v>25</v>
      </c>
      <c r="E98" s="1" t="s">
        <v>25</v>
      </c>
      <c r="F98" s="1" t="s">
        <v>25</v>
      </c>
      <c r="G98" s="1" t="s">
        <v>25</v>
      </c>
      <c r="H98" s="1">
        <v>120</v>
      </c>
      <c r="I98" s="1">
        <v>24</v>
      </c>
      <c r="J98" s="1">
        <v>25.3</v>
      </c>
      <c r="K98" s="1">
        <v>95</v>
      </c>
      <c r="L98" s="1">
        <v>87</v>
      </c>
      <c r="M98" s="1">
        <v>90</v>
      </c>
      <c r="N98" s="1">
        <v>176</v>
      </c>
      <c r="O98" s="3" t="s">
        <v>17</v>
      </c>
    </row>
    <row r="99" spans="1:15" x14ac:dyDescent="0.2">
      <c r="A99" s="1">
        <v>57</v>
      </c>
      <c r="B99" s="1" t="s">
        <v>15</v>
      </c>
      <c r="C99" s="1" t="s">
        <v>25</v>
      </c>
      <c r="D99" s="1" t="s">
        <v>25</v>
      </c>
      <c r="E99" s="1" t="s">
        <v>25</v>
      </c>
      <c r="F99" s="1" t="s">
        <v>25</v>
      </c>
      <c r="G99" s="1" t="s">
        <v>25</v>
      </c>
      <c r="H99" s="1">
        <v>140</v>
      </c>
      <c r="I99" s="1">
        <v>25</v>
      </c>
      <c r="J99" s="1">
        <v>26.3</v>
      </c>
      <c r="K99" s="1">
        <v>132</v>
      </c>
      <c r="L99" s="1">
        <v>109</v>
      </c>
      <c r="M99" s="1">
        <v>110</v>
      </c>
      <c r="N99" s="1">
        <v>145</v>
      </c>
      <c r="O99" s="3" t="s">
        <v>17</v>
      </c>
    </row>
    <row r="100" spans="1:15" x14ac:dyDescent="0.2">
      <c r="A100" s="1">
        <v>72</v>
      </c>
      <c r="B100" s="1" t="s">
        <v>18</v>
      </c>
      <c r="C100" s="1" t="s">
        <v>25</v>
      </c>
      <c r="D100" s="1" t="s">
        <v>25</v>
      </c>
      <c r="E100" s="1" t="s">
        <v>25</v>
      </c>
      <c r="F100" s="1" t="s">
        <v>25</v>
      </c>
      <c r="G100" s="1" t="s">
        <v>25</v>
      </c>
      <c r="H100" s="1">
        <v>140</v>
      </c>
      <c r="I100" s="1">
        <v>24</v>
      </c>
      <c r="J100" s="1">
        <v>21.9</v>
      </c>
      <c r="K100" s="1">
        <v>120</v>
      </c>
      <c r="L100" s="1">
        <v>112</v>
      </c>
      <c r="M100" s="1">
        <v>132</v>
      </c>
      <c r="N100" s="1">
        <v>162</v>
      </c>
      <c r="O100" s="3" t="s">
        <v>17</v>
      </c>
    </row>
    <row r="101" spans="1:15" x14ac:dyDescent="0.2">
      <c r="A101" s="1">
        <v>54</v>
      </c>
      <c r="B101" s="1" t="s">
        <v>15</v>
      </c>
      <c r="C101" s="1" t="s">
        <v>25</v>
      </c>
      <c r="D101" s="1" t="s">
        <v>25</v>
      </c>
      <c r="E101" s="1" t="s">
        <v>25</v>
      </c>
      <c r="F101" s="1" t="s">
        <v>25</v>
      </c>
      <c r="G101" s="1" t="s">
        <v>25</v>
      </c>
      <c r="H101" s="1">
        <v>160</v>
      </c>
      <c r="I101" s="1">
        <v>25</v>
      </c>
      <c r="J101" s="1">
        <v>20.8</v>
      </c>
      <c r="K101" s="1">
        <v>99</v>
      </c>
      <c r="L101" s="1">
        <v>87</v>
      </c>
      <c r="M101" s="1">
        <v>112</v>
      </c>
      <c r="N101" s="1">
        <v>167</v>
      </c>
      <c r="O101" s="3" t="s">
        <v>17</v>
      </c>
    </row>
    <row r="102" spans="1:15" x14ac:dyDescent="0.2">
      <c r="A102" s="1">
        <v>32</v>
      </c>
      <c r="B102" s="1" t="s">
        <v>15</v>
      </c>
      <c r="C102" s="1" t="s">
        <v>25</v>
      </c>
      <c r="D102" s="1" t="s">
        <v>25</v>
      </c>
      <c r="E102" s="1" t="s">
        <v>25</v>
      </c>
      <c r="F102" s="1" t="s">
        <v>25</v>
      </c>
      <c r="G102" s="1" t="s">
        <v>25</v>
      </c>
      <c r="H102" s="1">
        <v>130</v>
      </c>
      <c r="I102" s="1">
        <v>25</v>
      </c>
      <c r="J102" s="1">
        <v>25.4</v>
      </c>
      <c r="K102" s="1">
        <v>154</v>
      </c>
      <c r="L102" s="1">
        <v>103</v>
      </c>
      <c r="M102" s="1">
        <v>135</v>
      </c>
      <c r="N102" s="1">
        <v>188</v>
      </c>
      <c r="O102" s="3" t="s">
        <v>17</v>
      </c>
    </row>
    <row r="103" spans="1:15" x14ac:dyDescent="0.2">
      <c r="A103" s="1">
        <v>60</v>
      </c>
      <c r="B103" s="1" t="s">
        <v>18</v>
      </c>
      <c r="C103" s="1" t="s">
        <v>25</v>
      </c>
      <c r="D103" s="1" t="s">
        <v>25</v>
      </c>
      <c r="E103" s="1" t="s">
        <v>25</v>
      </c>
      <c r="F103" s="1" t="s">
        <v>25</v>
      </c>
      <c r="G103" s="1" t="s">
        <v>25</v>
      </c>
      <c r="H103" s="1">
        <v>150</v>
      </c>
      <c r="I103" s="1">
        <v>25</v>
      </c>
      <c r="J103" s="1">
        <v>25.2</v>
      </c>
      <c r="K103" s="1">
        <v>135</v>
      </c>
      <c r="L103" s="1">
        <v>100</v>
      </c>
      <c r="M103" s="1">
        <v>130</v>
      </c>
      <c r="N103" s="1">
        <v>190</v>
      </c>
      <c r="O103" s="3" t="s">
        <v>17</v>
      </c>
    </row>
    <row r="104" spans="1:15" x14ac:dyDescent="0.2">
      <c r="A104" s="1">
        <v>57</v>
      </c>
      <c r="B104" s="1" t="s">
        <v>18</v>
      </c>
      <c r="C104" s="1" t="s">
        <v>25</v>
      </c>
      <c r="D104" s="1" t="s">
        <v>25</v>
      </c>
      <c r="E104" s="1" t="s">
        <v>25</v>
      </c>
      <c r="F104" s="1" t="s">
        <v>25</v>
      </c>
      <c r="G104" s="1" t="s">
        <v>25</v>
      </c>
      <c r="H104" s="1">
        <v>120</v>
      </c>
      <c r="I104" s="1">
        <v>23</v>
      </c>
      <c r="J104" s="1">
        <v>21.2</v>
      </c>
      <c r="K104" s="1">
        <v>146</v>
      </c>
      <c r="L104" s="1">
        <v>111</v>
      </c>
      <c r="M104" s="1">
        <v>140</v>
      </c>
      <c r="N104" s="1">
        <v>155</v>
      </c>
      <c r="O104" s="3" t="s">
        <v>17</v>
      </c>
    </row>
    <row r="105" spans="1:15" x14ac:dyDescent="0.2">
      <c r="A105" s="1">
        <v>44</v>
      </c>
      <c r="B105" s="1" t="s">
        <v>15</v>
      </c>
      <c r="C105" s="1" t="s">
        <v>25</v>
      </c>
      <c r="D105" s="1" t="s">
        <v>25</v>
      </c>
      <c r="E105" s="1" t="s">
        <v>25</v>
      </c>
      <c r="F105" s="1" t="s">
        <v>25</v>
      </c>
      <c r="G105" s="1" t="s">
        <v>25</v>
      </c>
      <c r="H105" s="1">
        <v>110</v>
      </c>
      <c r="I105" s="1">
        <v>21</v>
      </c>
      <c r="J105" s="1">
        <v>23.2</v>
      </c>
      <c r="K105" s="1">
        <v>100</v>
      </c>
      <c r="L105" s="1">
        <v>85</v>
      </c>
      <c r="M105" s="1">
        <v>90</v>
      </c>
      <c r="N105" s="1">
        <v>165</v>
      </c>
      <c r="O105" s="3" t="s">
        <v>17</v>
      </c>
    </row>
    <row r="106" spans="1:15" x14ac:dyDescent="0.2">
      <c r="A106" s="1">
        <v>27</v>
      </c>
      <c r="B106" s="1" t="s">
        <v>18</v>
      </c>
      <c r="C106" s="1" t="s">
        <v>25</v>
      </c>
      <c r="D106" s="1" t="s">
        <v>25</v>
      </c>
      <c r="E106" s="1" t="s">
        <v>25</v>
      </c>
      <c r="F106" s="1" t="s">
        <v>25</v>
      </c>
      <c r="G106" s="1" t="s">
        <v>25</v>
      </c>
      <c r="H106" s="1">
        <v>170</v>
      </c>
      <c r="I106" s="1">
        <v>26</v>
      </c>
      <c r="J106" s="1">
        <v>26</v>
      </c>
      <c r="K106" s="1">
        <v>114</v>
      </c>
      <c r="L106" s="1">
        <v>109</v>
      </c>
      <c r="M106" s="1">
        <v>115</v>
      </c>
      <c r="N106" s="1">
        <v>188</v>
      </c>
      <c r="O106" s="3" t="s">
        <v>17</v>
      </c>
    </row>
    <row r="107" spans="1:15" x14ac:dyDescent="0.2">
      <c r="A107" s="1">
        <v>58</v>
      </c>
      <c r="B107" s="1" t="s">
        <v>15</v>
      </c>
      <c r="C107" s="1" t="s">
        <v>25</v>
      </c>
      <c r="D107" s="1" t="s">
        <v>25</v>
      </c>
      <c r="E107" s="1" t="s">
        <v>25</v>
      </c>
      <c r="F107" s="1" t="s">
        <v>25</v>
      </c>
      <c r="G107" s="1" t="s">
        <v>25</v>
      </c>
      <c r="H107" s="1">
        <v>100</v>
      </c>
      <c r="I107" s="1">
        <v>26</v>
      </c>
      <c r="J107" s="1">
        <v>26.3</v>
      </c>
      <c r="K107" s="1">
        <v>98</v>
      </c>
      <c r="L107" s="1">
        <v>88</v>
      </c>
      <c r="M107" s="1">
        <v>100</v>
      </c>
      <c r="N107" s="1">
        <v>188</v>
      </c>
      <c r="O107" s="3" t="s">
        <v>17</v>
      </c>
    </row>
    <row r="108" spans="1:15" x14ac:dyDescent="0.2">
      <c r="A108" s="1">
        <v>60</v>
      </c>
      <c r="B108" s="1" t="s">
        <v>15</v>
      </c>
      <c r="C108" s="1" t="s">
        <v>25</v>
      </c>
      <c r="D108" s="1" t="s">
        <v>25</v>
      </c>
      <c r="E108" s="1" t="s">
        <v>25</v>
      </c>
      <c r="F108" s="1" t="s">
        <v>25</v>
      </c>
      <c r="G108" s="1" t="s">
        <v>25</v>
      </c>
      <c r="H108" s="1">
        <v>130</v>
      </c>
      <c r="I108" s="1">
        <v>24</v>
      </c>
      <c r="J108" s="1">
        <v>24.8</v>
      </c>
      <c r="K108" s="1">
        <v>99</v>
      </c>
      <c r="L108" s="1">
        <v>88</v>
      </c>
      <c r="M108" s="1">
        <v>90</v>
      </c>
      <c r="N108" s="1">
        <v>116</v>
      </c>
      <c r="O108" s="3" t="s">
        <v>17</v>
      </c>
    </row>
    <row r="109" spans="1:15" x14ac:dyDescent="0.2">
      <c r="A109" s="1">
        <v>56</v>
      </c>
      <c r="B109" s="1" t="s">
        <v>15</v>
      </c>
      <c r="C109" s="1" t="s">
        <v>25</v>
      </c>
      <c r="D109" s="1" t="s">
        <v>25</v>
      </c>
      <c r="E109" s="1" t="s">
        <v>25</v>
      </c>
      <c r="F109" s="1" t="s">
        <v>25</v>
      </c>
      <c r="G109" s="1" t="s">
        <v>25</v>
      </c>
      <c r="H109" s="1">
        <v>130</v>
      </c>
      <c r="I109" s="1">
        <v>21</v>
      </c>
      <c r="J109" s="1">
        <v>26.8</v>
      </c>
      <c r="K109" s="1">
        <v>99</v>
      </c>
      <c r="L109" s="1">
        <v>89</v>
      </c>
      <c r="M109" s="1">
        <v>90</v>
      </c>
      <c r="N109" s="1">
        <v>165</v>
      </c>
      <c r="O109" s="3" t="s">
        <v>17</v>
      </c>
    </row>
    <row r="110" spans="1:15" x14ac:dyDescent="0.2">
      <c r="A110" s="1">
        <v>55</v>
      </c>
      <c r="B110" s="1" t="s">
        <v>15</v>
      </c>
      <c r="C110" s="1" t="s">
        <v>25</v>
      </c>
      <c r="D110" s="1" t="s">
        <v>25</v>
      </c>
      <c r="E110" s="1" t="s">
        <v>25</v>
      </c>
      <c r="F110" s="1" t="s">
        <v>25</v>
      </c>
      <c r="G110" s="1" t="s">
        <v>25</v>
      </c>
      <c r="H110" s="1">
        <v>120</v>
      </c>
      <c r="I110" s="1">
        <v>20</v>
      </c>
      <c r="J110" s="1">
        <v>24.2</v>
      </c>
      <c r="K110" s="1">
        <v>99</v>
      </c>
      <c r="L110" s="1">
        <v>96</v>
      </c>
      <c r="M110" s="1">
        <v>98</v>
      </c>
      <c r="N110" s="1">
        <v>199</v>
      </c>
      <c r="O110" s="3" t="s">
        <v>17</v>
      </c>
    </row>
    <row r="111" spans="1:15" x14ac:dyDescent="0.2">
      <c r="A111" s="1">
        <v>56</v>
      </c>
      <c r="B111" s="1" t="s">
        <v>18</v>
      </c>
      <c r="C111" s="1" t="s">
        <v>25</v>
      </c>
      <c r="D111" s="1" t="s">
        <v>25</v>
      </c>
      <c r="E111" s="1" t="s">
        <v>25</v>
      </c>
      <c r="F111" s="1" t="s">
        <v>25</v>
      </c>
      <c r="G111" s="1" t="s">
        <v>25</v>
      </c>
      <c r="H111" s="1">
        <v>110</v>
      </c>
      <c r="I111" s="1">
        <v>21</v>
      </c>
      <c r="J111" s="1">
        <v>25.4</v>
      </c>
      <c r="K111" s="1">
        <v>150</v>
      </c>
      <c r="L111" s="1">
        <v>118</v>
      </c>
      <c r="M111" s="1">
        <v>142</v>
      </c>
      <c r="N111" s="1">
        <v>167</v>
      </c>
      <c r="O111" s="3" t="s">
        <v>17</v>
      </c>
    </row>
    <row r="112" spans="1:15" x14ac:dyDescent="0.2">
      <c r="A112" s="1">
        <v>55</v>
      </c>
      <c r="B112" s="1" t="s">
        <v>15</v>
      </c>
      <c r="C112" s="1" t="s">
        <v>25</v>
      </c>
      <c r="D112" s="1" t="s">
        <v>25</v>
      </c>
      <c r="E112" s="1" t="s">
        <v>25</v>
      </c>
      <c r="F112" s="1" t="s">
        <v>25</v>
      </c>
      <c r="G112" s="1" t="s">
        <v>25</v>
      </c>
      <c r="H112" s="1">
        <v>120</v>
      </c>
      <c r="I112" s="1">
        <v>22</v>
      </c>
      <c r="J112" s="1">
        <v>25.7</v>
      </c>
      <c r="K112" s="1">
        <v>105</v>
      </c>
      <c r="L112" s="1">
        <v>85</v>
      </c>
      <c r="M112" s="1">
        <v>92</v>
      </c>
      <c r="N112" s="1">
        <v>162</v>
      </c>
      <c r="O112" s="3" t="s">
        <v>17</v>
      </c>
    </row>
    <row r="113" spans="1:15" x14ac:dyDescent="0.2">
      <c r="A113" s="1">
        <v>83</v>
      </c>
      <c r="B113" s="1" t="s">
        <v>15</v>
      </c>
      <c r="C113" s="1" t="s">
        <v>25</v>
      </c>
      <c r="D113" s="1" t="s">
        <v>25</v>
      </c>
      <c r="E113" s="1" t="s">
        <v>25</v>
      </c>
      <c r="F113" s="1" t="s">
        <v>25</v>
      </c>
      <c r="G113" s="1" t="s">
        <v>25</v>
      </c>
      <c r="H113" s="1">
        <v>120</v>
      </c>
      <c r="I113" s="1">
        <v>26</v>
      </c>
      <c r="J113" s="1">
        <v>25.2</v>
      </c>
      <c r="K113" s="1">
        <v>110</v>
      </c>
      <c r="L113" s="1">
        <v>112</v>
      </c>
      <c r="M113" s="1">
        <v>100</v>
      </c>
      <c r="N113" s="1">
        <v>183</v>
      </c>
      <c r="O113" s="3" t="s">
        <v>17</v>
      </c>
    </row>
    <row r="114" spans="1:15" x14ac:dyDescent="0.2">
      <c r="A114" s="1">
        <v>56</v>
      </c>
      <c r="B114" s="1" t="s">
        <v>18</v>
      </c>
      <c r="C114" s="1" t="s">
        <v>25</v>
      </c>
      <c r="D114" s="1" t="s">
        <v>25</v>
      </c>
      <c r="E114" s="1" t="s">
        <v>25</v>
      </c>
      <c r="F114" s="1" t="s">
        <v>25</v>
      </c>
      <c r="G114" s="1" t="s">
        <v>25</v>
      </c>
      <c r="H114" s="1">
        <v>110</v>
      </c>
      <c r="I114" s="1">
        <v>21</v>
      </c>
      <c r="J114" s="1">
        <v>21.4</v>
      </c>
      <c r="K114" s="1">
        <v>108</v>
      </c>
      <c r="L114" s="1">
        <v>90</v>
      </c>
      <c r="M114" s="1">
        <v>112</v>
      </c>
      <c r="N114" s="1">
        <v>166</v>
      </c>
      <c r="O114" s="3" t="s">
        <v>17</v>
      </c>
    </row>
    <row r="115" spans="1:15" x14ac:dyDescent="0.2">
      <c r="A115" s="1">
        <v>62</v>
      </c>
      <c r="B115" s="1" t="s">
        <v>15</v>
      </c>
      <c r="C115" s="1" t="s">
        <v>25</v>
      </c>
      <c r="D115" s="1" t="s">
        <v>25</v>
      </c>
      <c r="E115" s="1" t="s">
        <v>25</v>
      </c>
      <c r="F115" s="1" t="s">
        <v>25</v>
      </c>
      <c r="G115" s="1" t="s">
        <v>25</v>
      </c>
      <c r="H115" s="1">
        <v>130</v>
      </c>
      <c r="I115" s="1">
        <v>21</v>
      </c>
      <c r="J115" s="1">
        <v>24.2</v>
      </c>
      <c r="K115" s="1">
        <v>120</v>
      </c>
      <c r="L115" s="1">
        <v>101</v>
      </c>
      <c r="M115" s="1">
        <v>110</v>
      </c>
      <c r="N115" s="1">
        <v>170</v>
      </c>
      <c r="O115" s="3" t="s">
        <v>17</v>
      </c>
    </row>
    <row r="116" spans="1:15" x14ac:dyDescent="0.2">
      <c r="A116" s="1">
        <v>58</v>
      </c>
      <c r="B116" s="1" t="s">
        <v>15</v>
      </c>
      <c r="C116" s="1" t="s">
        <v>25</v>
      </c>
      <c r="D116" s="1" t="s">
        <v>25</v>
      </c>
      <c r="E116" s="1" t="s">
        <v>25</v>
      </c>
      <c r="F116" s="1" t="s">
        <v>25</v>
      </c>
      <c r="G116" s="1" t="s">
        <v>25</v>
      </c>
      <c r="H116" s="1">
        <v>130</v>
      </c>
      <c r="I116" s="1">
        <v>22</v>
      </c>
      <c r="J116" s="1">
        <v>24.2</v>
      </c>
      <c r="K116" s="1">
        <v>121</v>
      </c>
      <c r="L116" s="1">
        <v>117</v>
      </c>
      <c r="M116" s="1">
        <v>132</v>
      </c>
      <c r="N116" s="1">
        <v>145</v>
      </c>
      <c r="O116" s="3" t="s">
        <v>17</v>
      </c>
    </row>
    <row r="117" spans="1:15" x14ac:dyDescent="0.2">
      <c r="A117" s="1">
        <v>49</v>
      </c>
      <c r="B117" s="1" t="s">
        <v>15</v>
      </c>
      <c r="C117" s="1" t="s">
        <v>25</v>
      </c>
      <c r="D117" s="1" t="s">
        <v>25</v>
      </c>
      <c r="E117" s="1" t="s">
        <v>25</v>
      </c>
      <c r="F117" s="1" t="s">
        <v>25</v>
      </c>
      <c r="G117" s="1" t="s">
        <v>25</v>
      </c>
      <c r="H117" s="1">
        <v>120</v>
      </c>
      <c r="I117" s="1">
        <v>26</v>
      </c>
      <c r="J117" s="1">
        <v>25.8</v>
      </c>
      <c r="K117" s="1">
        <v>127</v>
      </c>
      <c r="L117" s="1">
        <v>92</v>
      </c>
      <c r="M117" s="1">
        <v>130</v>
      </c>
      <c r="N117" s="1">
        <v>154</v>
      </c>
      <c r="O117" s="3" t="s">
        <v>17</v>
      </c>
    </row>
    <row r="118" spans="1:15" x14ac:dyDescent="0.2">
      <c r="A118" s="1">
        <v>66</v>
      </c>
      <c r="B118" s="1" t="s">
        <v>15</v>
      </c>
      <c r="C118" s="1" t="s">
        <v>25</v>
      </c>
      <c r="D118" s="1" t="s">
        <v>25</v>
      </c>
      <c r="E118" s="1" t="s">
        <v>25</v>
      </c>
      <c r="F118" s="1" t="s">
        <v>25</v>
      </c>
      <c r="G118" s="1" t="s">
        <v>25</v>
      </c>
      <c r="H118" s="1">
        <v>130</v>
      </c>
      <c r="I118" s="1">
        <v>26</v>
      </c>
      <c r="J118" s="1">
        <v>26</v>
      </c>
      <c r="K118" s="1">
        <v>99</v>
      </c>
      <c r="L118" s="1">
        <v>78</v>
      </c>
      <c r="M118" s="1">
        <v>90</v>
      </c>
      <c r="N118" s="1">
        <v>167</v>
      </c>
      <c r="O118" s="3" t="s">
        <v>17</v>
      </c>
    </row>
    <row r="119" spans="1:15" x14ac:dyDescent="0.2">
      <c r="A119" s="1">
        <v>57</v>
      </c>
      <c r="B119" s="1" t="s">
        <v>15</v>
      </c>
      <c r="C119" s="1" t="s">
        <v>25</v>
      </c>
      <c r="D119" s="1" t="s">
        <v>25</v>
      </c>
      <c r="E119" s="1" t="s">
        <v>25</v>
      </c>
      <c r="F119" s="1" t="s">
        <v>25</v>
      </c>
      <c r="G119" s="1" t="s">
        <v>25</v>
      </c>
      <c r="H119" s="1">
        <v>110</v>
      </c>
      <c r="I119" s="1">
        <v>21</v>
      </c>
      <c r="J119" s="1">
        <v>26.8</v>
      </c>
      <c r="K119" s="1">
        <v>140</v>
      </c>
      <c r="L119" s="1">
        <v>117</v>
      </c>
      <c r="M119" s="1">
        <v>132</v>
      </c>
      <c r="N119" s="1">
        <v>178</v>
      </c>
      <c r="O119" s="3" t="s">
        <v>17</v>
      </c>
    </row>
    <row r="120" spans="1:15" x14ac:dyDescent="0.2">
      <c r="A120" s="1">
        <v>63</v>
      </c>
      <c r="B120" s="1" t="s">
        <v>18</v>
      </c>
      <c r="C120" s="1" t="s">
        <v>25</v>
      </c>
      <c r="D120" s="1" t="s">
        <v>25</v>
      </c>
      <c r="E120" s="1" t="s">
        <v>25</v>
      </c>
      <c r="F120" s="1" t="s">
        <v>25</v>
      </c>
      <c r="G120" s="1" t="s">
        <v>25</v>
      </c>
      <c r="H120" s="1">
        <v>120</v>
      </c>
      <c r="I120" s="1">
        <v>21</v>
      </c>
      <c r="J120" s="1">
        <v>24.6</v>
      </c>
      <c r="K120" s="1">
        <v>180</v>
      </c>
      <c r="L120" s="1">
        <v>121</v>
      </c>
      <c r="M120" s="1">
        <v>140</v>
      </c>
      <c r="N120" s="1">
        <v>150</v>
      </c>
      <c r="O120" s="3" t="s">
        <v>17</v>
      </c>
    </row>
    <row r="121" spans="1:15" x14ac:dyDescent="0.2">
      <c r="A121" s="1">
        <v>83</v>
      </c>
      <c r="B121" s="1" t="s">
        <v>15</v>
      </c>
      <c r="C121" s="1" t="s">
        <v>25</v>
      </c>
      <c r="D121" s="1" t="s">
        <v>25</v>
      </c>
      <c r="E121" s="1" t="s">
        <v>25</v>
      </c>
      <c r="F121" s="1" t="s">
        <v>25</v>
      </c>
      <c r="G121" s="1" t="s">
        <v>25</v>
      </c>
      <c r="H121" s="1">
        <v>110</v>
      </c>
      <c r="I121" s="1">
        <v>21</v>
      </c>
      <c r="J121" s="1">
        <v>25.2</v>
      </c>
      <c r="K121" s="1">
        <v>99</v>
      </c>
      <c r="L121" s="1">
        <v>86</v>
      </c>
      <c r="M121" s="1">
        <v>102</v>
      </c>
      <c r="N121" s="1">
        <v>169</v>
      </c>
      <c r="O121" s="3" t="s">
        <v>17</v>
      </c>
    </row>
    <row r="122" spans="1:15" x14ac:dyDescent="0.2">
      <c r="A122" s="1">
        <v>57</v>
      </c>
      <c r="B122" s="1" t="s">
        <v>15</v>
      </c>
      <c r="C122" s="1" t="s">
        <v>25</v>
      </c>
      <c r="D122" s="1" t="s">
        <v>25</v>
      </c>
      <c r="E122" s="1" t="s">
        <v>25</v>
      </c>
      <c r="F122" s="1" t="s">
        <v>25</v>
      </c>
      <c r="G122" s="1" t="s">
        <v>25</v>
      </c>
      <c r="H122" s="1">
        <v>100</v>
      </c>
      <c r="I122" s="1">
        <v>26</v>
      </c>
      <c r="J122" s="1">
        <v>26.4</v>
      </c>
      <c r="K122" s="1">
        <v>108</v>
      </c>
      <c r="L122" s="1">
        <v>79</v>
      </c>
      <c r="M122" s="1">
        <v>110</v>
      </c>
      <c r="N122" s="1">
        <v>189</v>
      </c>
      <c r="O122" s="3" t="s">
        <v>17</v>
      </c>
    </row>
    <row r="123" spans="1:15" x14ac:dyDescent="0.2">
      <c r="A123" s="1">
        <v>57</v>
      </c>
      <c r="B123" s="1" t="s">
        <v>15</v>
      </c>
      <c r="C123" s="1" t="s">
        <v>25</v>
      </c>
      <c r="D123" s="1" t="s">
        <v>25</v>
      </c>
      <c r="E123" s="1" t="s">
        <v>25</v>
      </c>
      <c r="F123" s="1" t="s">
        <v>25</v>
      </c>
      <c r="G123" s="1" t="s">
        <v>25</v>
      </c>
      <c r="H123" s="1">
        <v>110</v>
      </c>
      <c r="I123" s="1">
        <v>25</v>
      </c>
      <c r="J123" s="1">
        <v>23.6</v>
      </c>
      <c r="K123" s="1">
        <v>90</v>
      </c>
      <c r="L123" s="1">
        <v>80</v>
      </c>
      <c r="M123" s="1">
        <v>98</v>
      </c>
      <c r="N123" s="1">
        <v>165</v>
      </c>
      <c r="O123" s="3" t="s">
        <v>17</v>
      </c>
    </row>
    <row r="124" spans="1:15" x14ac:dyDescent="0.2">
      <c r="A124" s="1">
        <v>52</v>
      </c>
      <c r="B124" s="1" t="s">
        <v>15</v>
      </c>
      <c r="C124" s="1" t="s">
        <v>25</v>
      </c>
      <c r="D124" s="1" t="s">
        <v>25</v>
      </c>
      <c r="E124" s="1" t="s">
        <v>25</v>
      </c>
      <c r="F124" s="1" t="s">
        <v>26</v>
      </c>
      <c r="G124" s="1" t="s">
        <v>25</v>
      </c>
      <c r="H124" s="1">
        <v>120</v>
      </c>
      <c r="I124" s="1">
        <v>27</v>
      </c>
      <c r="J124" s="1">
        <v>24.6</v>
      </c>
      <c r="K124" s="1">
        <v>168</v>
      </c>
      <c r="L124" s="1">
        <v>110</v>
      </c>
      <c r="M124" s="1">
        <v>130</v>
      </c>
      <c r="N124" s="1">
        <v>178</v>
      </c>
      <c r="O124" s="3" t="s">
        <v>17</v>
      </c>
    </row>
    <row r="125" spans="1:15" x14ac:dyDescent="0.2">
      <c r="A125" s="1">
        <v>56</v>
      </c>
      <c r="B125" s="1" t="s">
        <v>18</v>
      </c>
      <c r="C125" s="1" t="s">
        <v>25</v>
      </c>
      <c r="D125" s="1" t="s">
        <v>25</v>
      </c>
      <c r="E125" s="1" t="s">
        <v>25</v>
      </c>
      <c r="F125" s="1" t="s">
        <v>26</v>
      </c>
      <c r="G125" s="1" t="s">
        <v>25</v>
      </c>
      <c r="H125" s="1">
        <v>140</v>
      </c>
      <c r="I125" s="1">
        <v>26</v>
      </c>
      <c r="J125" s="1">
        <v>25.7</v>
      </c>
      <c r="K125" s="1">
        <v>135</v>
      </c>
      <c r="L125" s="1">
        <v>98</v>
      </c>
      <c r="M125" s="1">
        <v>120</v>
      </c>
      <c r="N125" s="1">
        <v>178</v>
      </c>
      <c r="O125" s="3" t="s">
        <v>17</v>
      </c>
    </row>
    <row r="126" spans="1:15" x14ac:dyDescent="0.2">
      <c r="A126" s="1">
        <v>50</v>
      </c>
      <c r="B126" s="1" t="s">
        <v>15</v>
      </c>
      <c r="C126" s="1" t="s">
        <v>25</v>
      </c>
      <c r="D126" s="1" t="s">
        <v>25</v>
      </c>
      <c r="E126" s="1" t="s">
        <v>25</v>
      </c>
      <c r="F126" s="1" t="s">
        <v>26</v>
      </c>
      <c r="G126" s="1" t="s">
        <v>25</v>
      </c>
      <c r="H126" s="1">
        <v>110</v>
      </c>
      <c r="I126" s="1">
        <v>28</v>
      </c>
      <c r="J126" s="1">
        <v>24.7</v>
      </c>
      <c r="K126" s="1">
        <v>178</v>
      </c>
      <c r="L126" s="1">
        <v>115</v>
      </c>
      <c r="M126" s="1">
        <v>140</v>
      </c>
      <c r="N126" s="1">
        <v>167</v>
      </c>
      <c r="O126" s="3" t="s">
        <v>17</v>
      </c>
    </row>
    <row r="127" spans="1:15" x14ac:dyDescent="0.2">
      <c r="A127" s="1">
        <v>45</v>
      </c>
      <c r="B127" s="1" t="s">
        <v>18</v>
      </c>
      <c r="C127" s="1" t="s">
        <v>25</v>
      </c>
      <c r="D127" s="1" t="s">
        <v>25</v>
      </c>
      <c r="E127" s="1" t="s">
        <v>25</v>
      </c>
      <c r="F127" s="1" t="s">
        <v>25</v>
      </c>
      <c r="G127" s="1" t="s">
        <v>25</v>
      </c>
      <c r="H127" s="1">
        <v>140</v>
      </c>
      <c r="I127" s="1">
        <v>24</v>
      </c>
      <c r="J127" s="1">
        <v>21.7</v>
      </c>
      <c r="K127" s="1">
        <v>129</v>
      </c>
      <c r="L127" s="1">
        <v>90</v>
      </c>
      <c r="M127" s="1">
        <v>115</v>
      </c>
      <c r="N127" s="1">
        <v>134</v>
      </c>
      <c r="O127" s="3" t="s">
        <v>17</v>
      </c>
    </row>
    <row r="128" spans="1:15" x14ac:dyDescent="0.2">
      <c r="A128" s="1">
        <v>56</v>
      </c>
      <c r="B128" s="1" t="s">
        <v>18</v>
      </c>
      <c r="C128" s="1" t="s">
        <v>25</v>
      </c>
      <c r="D128" s="1" t="s">
        <v>25</v>
      </c>
      <c r="E128" s="1" t="s">
        <v>25</v>
      </c>
      <c r="F128" s="1" t="s">
        <v>25</v>
      </c>
      <c r="G128" s="1" t="s">
        <v>25</v>
      </c>
      <c r="H128" s="1">
        <v>130</v>
      </c>
      <c r="I128" s="1">
        <v>21</v>
      </c>
      <c r="J128" s="1">
        <v>25.2</v>
      </c>
      <c r="K128" s="1">
        <v>101</v>
      </c>
      <c r="L128" s="1">
        <v>99</v>
      </c>
      <c r="M128" s="1">
        <v>100</v>
      </c>
      <c r="N128" s="1">
        <v>154</v>
      </c>
      <c r="O128" s="3" t="s">
        <v>17</v>
      </c>
    </row>
    <row r="129" spans="1:15" x14ac:dyDescent="0.2">
      <c r="A129" s="1">
        <v>68</v>
      </c>
      <c r="B129" s="1" t="s">
        <v>15</v>
      </c>
      <c r="C129" s="1" t="s">
        <v>25</v>
      </c>
      <c r="D129" s="1" t="s">
        <v>25</v>
      </c>
      <c r="E129" s="1" t="s">
        <v>25</v>
      </c>
      <c r="F129" s="1" t="s">
        <v>26</v>
      </c>
      <c r="G129" s="1" t="s">
        <v>25</v>
      </c>
      <c r="H129" s="1">
        <v>120</v>
      </c>
      <c r="I129" s="1">
        <v>21</v>
      </c>
      <c r="J129" s="1">
        <v>24</v>
      </c>
      <c r="K129" s="1">
        <v>172</v>
      </c>
      <c r="L129" s="1">
        <v>116</v>
      </c>
      <c r="M129" s="1">
        <v>135</v>
      </c>
      <c r="N129" s="1">
        <v>167</v>
      </c>
      <c r="O129" s="3" t="s">
        <v>17</v>
      </c>
    </row>
    <row r="130" spans="1:15" x14ac:dyDescent="0.2">
      <c r="A130" s="1">
        <v>64</v>
      </c>
      <c r="B130" s="1" t="s">
        <v>15</v>
      </c>
      <c r="C130" s="1" t="s">
        <v>25</v>
      </c>
      <c r="D130" s="1" t="s">
        <v>25</v>
      </c>
      <c r="E130" s="1" t="s">
        <v>25</v>
      </c>
      <c r="F130" s="1" t="s">
        <v>25</v>
      </c>
      <c r="G130" s="1" t="s">
        <v>25</v>
      </c>
      <c r="H130" s="1">
        <v>170</v>
      </c>
      <c r="I130" s="1">
        <v>25</v>
      </c>
      <c r="J130" s="1">
        <v>25.4</v>
      </c>
      <c r="K130" s="1">
        <v>110</v>
      </c>
      <c r="L130" s="1">
        <v>97</v>
      </c>
      <c r="M130" s="1">
        <v>118</v>
      </c>
      <c r="N130" s="1">
        <v>178</v>
      </c>
      <c r="O130" s="3" t="s">
        <v>17</v>
      </c>
    </row>
    <row r="131" spans="1:15" x14ac:dyDescent="0.2">
      <c r="A131" s="1">
        <v>25</v>
      </c>
      <c r="B131" s="1" t="s">
        <v>18</v>
      </c>
      <c r="C131" s="1" t="s">
        <v>25</v>
      </c>
      <c r="D131" s="1" t="s">
        <v>25</v>
      </c>
      <c r="E131" s="1" t="s">
        <v>25</v>
      </c>
      <c r="F131" s="1" t="s">
        <v>25</v>
      </c>
      <c r="G131" s="1" t="s">
        <v>25</v>
      </c>
      <c r="H131" s="1">
        <v>110</v>
      </c>
      <c r="I131" s="1">
        <v>25</v>
      </c>
      <c r="J131" s="1">
        <v>25.2</v>
      </c>
      <c r="K131" s="1">
        <v>110</v>
      </c>
      <c r="L131" s="1">
        <v>98</v>
      </c>
      <c r="M131" s="1">
        <v>104</v>
      </c>
      <c r="N131" s="1">
        <v>175</v>
      </c>
      <c r="O131" s="3" t="s">
        <v>17</v>
      </c>
    </row>
    <row r="132" spans="1:15" x14ac:dyDescent="0.2">
      <c r="A132" s="1">
        <v>49</v>
      </c>
      <c r="B132" s="1" t="s">
        <v>18</v>
      </c>
      <c r="C132" s="1" t="s">
        <v>25</v>
      </c>
      <c r="D132" s="1" t="s">
        <v>25</v>
      </c>
      <c r="E132" s="1" t="s">
        <v>25</v>
      </c>
      <c r="F132" s="1" t="s">
        <v>25</v>
      </c>
      <c r="G132" s="1" t="s">
        <v>25</v>
      </c>
      <c r="H132" s="1">
        <v>120</v>
      </c>
      <c r="I132" s="1">
        <v>26</v>
      </c>
      <c r="J132" s="1">
        <v>21.9</v>
      </c>
      <c r="K132" s="1">
        <v>112</v>
      </c>
      <c r="L132" s="1">
        <v>90</v>
      </c>
      <c r="M132" s="1">
        <v>120</v>
      </c>
      <c r="N132" s="1">
        <v>128</v>
      </c>
      <c r="O132" s="3" t="s">
        <v>17</v>
      </c>
    </row>
    <row r="133" spans="1:15" x14ac:dyDescent="0.2">
      <c r="A133" s="1">
        <v>42</v>
      </c>
      <c r="B133" s="1" t="s">
        <v>15</v>
      </c>
      <c r="C133" s="1" t="s">
        <v>25</v>
      </c>
      <c r="D133" s="1" t="s">
        <v>25</v>
      </c>
      <c r="E133" s="1" t="s">
        <v>25</v>
      </c>
      <c r="F133" s="1" t="s">
        <v>25</v>
      </c>
      <c r="G133" s="1" t="s">
        <v>25</v>
      </c>
      <c r="H133" s="1">
        <v>130</v>
      </c>
      <c r="I133" s="1">
        <v>27</v>
      </c>
      <c r="J133" s="1">
        <v>26.4</v>
      </c>
      <c r="K133" s="1">
        <v>165</v>
      </c>
      <c r="L133" s="1">
        <v>118</v>
      </c>
      <c r="M133" s="1">
        <v>140</v>
      </c>
      <c r="N133" s="1">
        <v>180</v>
      </c>
      <c r="O133" s="3" t="s">
        <v>17</v>
      </c>
    </row>
    <row r="134" spans="1:15" x14ac:dyDescent="0.2">
      <c r="A134" s="1">
        <v>43</v>
      </c>
      <c r="B134" s="1" t="s">
        <v>15</v>
      </c>
      <c r="C134" s="1" t="s">
        <v>25</v>
      </c>
      <c r="D134" s="1" t="s">
        <v>25</v>
      </c>
      <c r="E134" s="1" t="s">
        <v>25</v>
      </c>
      <c r="F134" s="1" t="s">
        <v>25</v>
      </c>
      <c r="G134" s="1" t="s">
        <v>25</v>
      </c>
      <c r="H134" s="1">
        <v>110</v>
      </c>
      <c r="I134" s="1">
        <v>25</v>
      </c>
      <c r="J134" s="1">
        <v>25.4</v>
      </c>
      <c r="K134" s="1">
        <v>107</v>
      </c>
      <c r="L134" s="1">
        <v>86</v>
      </c>
      <c r="M134" s="1">
        <v>123</v>
      </c>
      <c r="N134" s="1">
        <v>178</v>
      </c>
      <c r="O134" s="3" t="s">
        <v>17</v>
      </c>
    </row>
    <row r="135" spans="1:15" x14ac:dyDescent="0.2">
      <c r="A135" s="1">
        <v>73</v>
      </c>
      <c r="B135" s="1" t="s">
        <v>18</v>
      </c>
      <c r="C135" s="1" t="s">
        <v>25</v>
      </c>
      <c r="D135" s="1" t="s">
        <v>25</v>
      </c>
      <c r="E135" s="1" t="s">
        <v>25</v>
      </c>
      <c r="F135" s="1" t="s">
        <v>25</v>
      </c>
      <c r="G135" s="1" t="s">
        <v>25</v>
      </c>
      <c r="H135" s="1">
        <v>130</v>
      </c>
      <c r="I135" s="1">
        <v>25</v>
      </c>
      <c r="J135" s="1">
        <v>26.3</v>
      </c>
      <c r="K135" s="1">
        <v>177</v>
      </c>
      <c r="L135" s="1">
        <v>92</v>
      </c>
      <c r="M135" s="1">
        <v>142</v>
      </c>
      <c r="N135" s="1">
        <v>178</v>
      </c>
      <c r="O135" s="3" t="s">
        <v>17</v>
      </c>
    </row>
    <row r="136" spans="1:15" x14ac:dyDescent="0.2">
      <c r="A136" s="1">
        <v>54</v>
      </c>
      <c r="B136" s="1" t="s">
        <v>15</v>
      </c>
      <c r="C136" s="1" t="s">
        <v>25</v>
      </c>
      <c r="D136" s="1" t="s">
        <v>25</v>
      </c>
      <c r="E136" s="1" t="s">
        <v>25</v>
      </c>
      <c r="F136" s="1" t="s">
        <v>25</v>
      </c>
      <c r="G136" s="1" t="s">
        <v>25</v>
      </c>
      <c r="H136" s="1">
        <v>140</v>
      </c>
      <c r="I136" s="1">
        <v>31</v>
      </c>
      <c r="J136" s="1">
        <v>23.1</v>
      </c>
      <c r="K136" s="1">
        <v>139</v>
      </c>
      <c r="L136" s="1">
        <v>113</v>
      </c>
      <c r="M136" s="1">
        <v>142</v>
      </c>
      <c r="N136" s="1">
        <v>238</v>
      </c>
      <c r="O136" s="3" t="s">
        <v>17</v>
      </c>
    </row>
    <row r="137" spans="1:15" x14ac:dyDescent="0.2">
      <c r="A137" s="1">
        <v>46</v>
      </c>
      <c r="B137" s="1" t="s">
        <v>18</v>
      </c>
      <c r="C137" s="1" t="s">
        <v>25</v>
      </c>
      <c r="D137" s="1" t="s">
        <v>25</v>
      </c>
      <c r="E137" s="1" t="s">
        <v>25</v>
      </c>
      <c r="F137" s="1" t="s">
        <v>25</v>
      </c>
      <c r="G137" s="1" t="s">
        <v>25</v>
      </c>
      <c r="H137" s="1">
        <v>130</v>
      </c>
      <c r="I137" s="1">
        <v>26</v>
      </c>
      <c r="J137" s="1">
        <v>26.6</v>
      </c>
      <c r="K137" s="1">
        <v>151</v>
      </c>
      <c r="L137" s="1">
        <v>120</v>
      </c>
      <c r="M137" s="1">
        <v>141</v>
      </c>
      <c r="N137" s="1">
        <v>178</v>
      </c>
      <c r="O137" s="3" t="s">
        <v>17</v>
      </c>
    </row>
    <row r="138" spans="1:15" x14ac:dyDescent="0.2">
      <c r="A138" s="1">
        <v>49</v>
      </c>
      <c r="B138" s="1" t="s">
        <v>15</v>
      </c>
      <c r="C138" s="1" t="s">
        <v>25</v>
      </c>
      <c r="D138" s="1" t="s">
        <v>25</v>
      </c>
      <c r="E138" s="1" t="s">
        <v>25</v>
      </c>
      <c r="F138" s="1" t="s">
        <v>25</v>
      </c>
      <c r="G138" s="1" t="s">
        <v>25</v>
      </c>
      <c r="H138" s="1">
        <v>150</v>
      </c>
      <c r="I138" s="1">
        <v>23</v>
      </c>
      <c r="J138" s="1">
        <v>27.4</v>
      </c>
      <c r="K138" s="1">
        <v>160</v>
      </c>
      <c r="L138" s="1">
        <v>115</v>
      </c>
      <c r="M138" s="1">
        <v>135</v>
      </c>
      <c r="N138" s="1">
        <v>176</v>
      </c>
      <c r="O138" s="3" t="s">
        <v>17</v>
      </c>
    </row>
    <row r="139" spans="1:15" x14ac:dyDescent="0.2">
      <c r="A139" s="1">
        <v>44</v>
      </c>
      <c r="B139" s="1" t="s">
        <v>18</v>
      </c>
      <c r="C139" s="1" t="s">
        <v>25</v>
      </c>
      <c r="D139" s="1" t="s">
        <v>25</v>
      </c>
      <c r="E139" s="1" t="s">
        <v>25</v>
      </c>
      <c r="F139" s="1" t="s">
        <v>25</v>
      </c>
      <c r="G139" s="1" t="s">
        <v>25</v>
      </c>
      <c r="H139" s="1">
        <v>110</v>
      </c>
      <c r="I139" s="1">
        <v>23</v>
      </c>
      <c r="J139" s="1">
        <v>25.4</v>
      </c>
      <c r="K139" s="1">
        <v>100</v>
      </c>
      <c r="L139" s="1">
        <v>95</v>
      </c>
      <c r="M139" s="1">
        <v>113</v>
      </c>
      <c r="N139" s="1">
        <v>153</v>
      </c>
      <c r="O139" s="3" t="s">
        <v>17</v>
      </c>
    </row>
    <row r="140" spans="1:15" x14ac:dyDescent="0.2">
      <c r="A140" s="1">
        <v>26</v>
      </c>
      <c r="B140" s="1" t="s">
        <v>18</v>
      </c>
      <c r="C140" s="1" t="s">
        <v>25</v>
      </c>
      <c r="D140" s="1" t="s">
        <v>25</v>
      </c>
      <c r="E140" s="1" t="s">
        <v>25</v>
      </c>
      <c r="F140" s="1" t="s">
        <v>25</v>
      </c>
      <c r="G140" s="1" t="s">
        <v>25</v>
      </c>
      <c r="H140" s="1">
        <v>120</v>
      </c>
      <c r="I140" s="1">
        <v>24</v>
      </c>
      <c r="J140" s="1">
        <v>26.3</v>
      </c>
      <c r="K140" s="1">
        <v>161</v>
      </c>
      <c r="L140" s="1">
        <v>142</v>
      </c>
      <c r="M140" s="1">
        <v>135</v>
      </c>
      <c r="N140" s="1">
        <v>182</v>
      </c>
      <c r="O140" s="3" t="s">
        <v>17</v>
      </c>
    </row>
    <row r="141" spans="1:15" x14ac:dyDescent="0.2">
      <c r="A141" s="1">
        <v>28</v>
      </c>
      <c r="B141" s="1" t="s">
        <v>15</v>
      </c>
      <c r="C141" s="1" t="s">
        <v>25</v>
      </c>
      <c r="D141" s="1" t="s">
        <v>25</v>
      </c>
      <c r="E141" s="1" t="s">
        <v>25</v>
      </c>
      <c r="F141" s="1" t="s">
        <v>25</v>
      </c>
      <c r="G141" s="1" t="s">
        <v>25</v>
      </c>
      <c r="H141" s="1">
        <v>110</v>
      </c>
      <c r="I141" s="1">
        <v>29</v>
      </c>
      <c r="J141" s="1">
        <v>26.7</v>
      </c>
      <c r="K141" s="1">
        <v>119</v>
      </c>
      <c r="L141" s="1">
        <v>102</v>
      </c>
      <c r="M141" s="1">
        <v>135</v>
      </c>
      <c r="N141" s="1">
        <v>174</v>
      </c>
      <c r="O141" s="3" t="s">
        <v>17</v>
      </c>
    </row>
    <row r="142" spans="1:15" x14ac:dyDescent="0.2">
      <c r="A142" s="1">
        <v>39</v>
      </c>
      <c r="B142" s="1" t="s">
        <v>15</v>
      </c>
      <c r="C142" s="1" t="s">
        <v>25</v>
      </c>
      <c r="D142" s="1" t="s">
        <v>25</v>
      </c>
      <c r="E142" s="1" t="s">
        <v>25</v>
      </c>
      <c r="F142" s="1" t="s">
        <v>25</v>
      </c>
      <c r="G142" s="1" t="s">
        <v>25</v>
      </c>
      <c r="H142" s="1">
        <v>90</v>
      </c>
      <c r="I142" s="1">
        <v>25</v>
      </c>
      <c r="J142" s="1">
        <v>26.3</v>
      </c>
      <c r="K142" s="1">
        <v>156</v>
      </c>
      <c r="L142" s="1">
        <v>116</v>
      </c>
      <c r="M142" s="1">
        <v>123</v>
      </c>
      <c r="N142" s="1">
        <v>142</v>
      </c>
      <c r="O142" s="3" t="s">
        <v>17</v>
      </c>
    </row>
    <row r="143" spans="1:15" x14ac:dyDescent="0.2">
      <c r="A143" s="1">
        <v>53</v>
      </c>
      <c r="B143" s="1" t="s">
        <v>18</v>
      </c>
      <c r="C143" s="1" t="s">
        <v>25</v>
      </c>
      <c r="D143" s="1" t="s">
        <v>25</v>
      </c>
      <c r="E143" s="1" t="s">
        <v>25</v>
      </c>
      <c r="F143" s="1" t="s">
        <v>25</v>
      </c>
      <c r="G143" s="1" t="s">
        <v>25</v>
      </c>
      <c r="H143" s="1">
        <v>110</v>
      </c>
      <c r="I143" s="1">
        <v>26</v>
      </c>
      <c r="J143" s="1">
        <v>26.7</v>
      </c>
      <c r="K143" s="1">
        <v>113</v>
      </c>
      <c r="L143" s="1">
        <v>101</v>
      </c>
      <c r="M143" s="1">
        <v>98</v>
      </c>
      <c r="N143" s="1">
        <v>164</v>
      </c>
      <c r="O143" s="3" t="s">
        <v>17</v>
      </c>
    </row>
    <row r="144" spans="1:15" x14ac:dyDescent="0.2">
      <c r="A144" s="1">
        <v>27</v>
      </c>
      <c r="B144" s="1" t="s">
        <v>18</v>
      </c>
      <c r="C144" s="1" t="s">
        <v>25</v>
      </c>
      <c r="D144" s="1" t="s">
        <v>25</v>
      </c>
      <c r="E144" s="1" t="s">
        <v>25</v>
      </c>
      <c r="F144" s="1" t="s">
        <v>25</v>
      </c>
      <c r="G144" s="1" t="s">
        <v>25</v>
      </c>
      <c r="H144" s="1">
        <v>140</v>
      </c>
      <c r="I144" s="1">
        <v>29</v>
      </c>
      <c r="J144" s="1">
        <v>25.9</v>
      </c>
      <c r="K144" s="1">
        <v>170</v>
      </c>
      <c r="L144" s="1">
        <v>122</v>
      </c>
      <c r="M144" s="1">
        <v>140</v>
      </c>
      <c r="N144" s="1">
        <v>178</v>
      </c>
      <c r="O144" s="3" t="s">
        <v>17</v>
      </c>
    </row>
    <row r="145" spans="1:15" x14ac:dyDescent="0.2">
      <c r="A145" s="1">
        <v>57</v>
      </c>
      <c r="B145" s="1" t="s">
        <v>15</v>
      </c>
      <c r="C145" s="1" t="s">
        <v>25</v>
      </c>
      <c r="D145" s="1" t="s">
        <v>25</v>
      </c>
      <c r="E145" s="1" t="s">
        <v>25</v>
      </c>
      <c r="F145" s="1" t="s">
        <v>25</v>
      </c>
      <c r="G145" s="1" t="s">
        <v>25</v>
      </c>
      <c r="H145" s="1">
        <v>110</v>
      </c>
      <c r="I145" s="1">
        <v>26</v>
      </c>
      <c r="J145" s="1">
        <v>24.6</v>
      </c>
      <c r="K145" s="1">
        <v>120</v>
      </c>
      <c r="L145" s="1">
        <v>71</v>
      </c>
      <c r="M145" s="1">
        <v>95</v>
      </c>
      <c r="N145" s="1">
        <v>147</v>
      </c>
      <c r="O145" s="3" t="s">
        <v>17</v>
      </c>
    </row>
    <row r="146" spans="1:15" x14ac:dyDescent="0.2">
      <c r="A146" s="1">
        <v>42</v>
      </c>
      <c r="B146" s="1" t="s">
        <v>15</v>
      </c>
      <c r="C146" s="1" t="s">
        <v>25</v>
      </c>
      <c r="D146" s="1" t="s">
        <v>25</v>
      </c>
      <c r="E146" s="1" t="s">
        <v>25</v>
      </c>
      <c r="F146" s="1" t="s">
        <v>25</v>
      </c>
      <c r="G146" s="1" t="s">
        <v>25</v>
      </c>
      <c r="H146" s="1">
        <v>110</v>
      </c>
      <c r="I146" s="1">
        <v>25</v>
      </c>
      <c r="J146" s="1">
        <v>26.2</v>
      </c>
      <c r="K146" s="1">
        <v>141</v>
      </c>
      <c r="L146" s="1">
        <v>127</v>
      </c>
      <c r="M146" s="1">
        <v>125</v>
      </c>
      <c r="N146" s="1">
        <v>182</v>
      </c>
      <c r="O146" s="3" t="s">
        <v>17</v>
      </c>
    </row>
    <row r="147" spans="1:15" x14ac:dyDescent="0.2">
      <c r="A147" s="1">
        <v>40</v>
      </c>
      <c r="B147" s="1" t="s">
        <v>15</v>
      </c>
      <c r="C147" s="1" t="s">
        <v>25</v>
      </c>
      <c r="D147" s="1" t="s">
        <v>25</v>
      </c>
      <c r="E147" s="1" t="s">
        <v>25</v>
      </c>
      <c r="F147" s="1" t="s">
        <v>25</v>
      </c>
      <c r="G147" s="1" t="s">
        <v>25</v>
      </c>
      <c r="H147" s="1">
        <v>100</v>
      </c>
      <c r="I147" s="1">
        <v>23</v>
      </c>
      <c r="J147" s="1">
        <v>25.5</v>
      </c>
      <c r="K147" s="1">
        <v>100</v>
      </c>
      <c r="L147" s="1">
        <v>96</v>
      </c>
      <c r="M147" s="1">
        <v>112</v>
      </c>
      <c r="N147" s="1">
        <v>154</v>
      </c>
      <c r="O147" s="3" t="s">
        <v>17</v>
      </c>
    </row>
    <row r="148" spans="1:15" x14ac:dyDescent="0.2">
      <c r="A148" s="1">
        <v>45</v>
      </c>
      <c r="B148" s="1" t="s">
        <v>15</v>
      </c>
      <c r="C148" s="1" t="s">
        <v>25</v>
      </c>
      <c r="D148" s="1" t="s">
        <v>25</v>
      </c>
      <c r="E148" s="1" t="s">
        <v>25</v>
      </c>
      <c r="F148" s="1" t="s">
        <v>25</v>
      </c>
      <c r="G148" s="1" t="s">
        <v>25</v>
      </c>
      <c r="H148" s="1">
        <v>120</v>
      </c>
      <c r="I148" s="1">
        <v>24</v>
      </c>
      <c r="J148" s="1">
        <v>24.2</v>
      </c>
      <c r="K148" s="1">
        <v>100</v>
      </c>
      <c r="L148" s="1">
        <v>89</v>
      </c>
      <c r="M148" s="1">
        <v>120</v>
      </c>
      <c r="N148" s="1">
        <v>141</v>
      </c>
      <c r="O148" s="3" t="s">
        <v>17</v>
      </c>
    </row>
    <row r="149" spans="1:15" x14ac:dyDescent="0.2">
      <c r="A149" s="1">
        <v>58</v>
      </c>
      <c r="B149" s="1" t="s">
        <v>18</v>
      </c>
      <c r="C149" s="1" t="s">
        <v>25</v>
      </c>
      <c r="D149" s="1" t="s">
        <v>25</v>
      </c>
      <c r="E149" s="1" t="s">
        <v>25</v>
      </c>
      <c r="F149" s="1" t="s">
        <v>25</v>
      </c>
      <c r="G149" s="1" t="s">
        <v>25</v>
      </c>
      <c r="H149" s="1">
        <v>130</v>
      </c>
      <c r="I149" s="1">
        <v>25</v>
      </c>
      <c r="J149" s="1">
        <v>22</v>
      </c>
      <c r="K149" s="1">
        <v>120</v>
      </c>
      <c r="L149" s="1">
        <v>104</v>
      </c>
      <c r="M149" s="1">
        <v>125</v>
      </c>
      <c r="N149" s="1">
        <v>165</v>
      </c>
      <c r="O149" s="3" t="s">
        <v>17</v>
      </c>
    </row>
    <row r="150" spans="1:15" x14ac:dyDescent="0.2">
      <c r="A150" s="1">
        <v>50</v>
      </c>
      <c r="B150" s="1" t="s">
        <v>15</v>
      </c>
      <c r="C150" s="1" t="s">
        <v>25</v>
      </c>
      <c r="D150" s="1" t="s">
        <v>25</v>
      </c>
      <c r="E150" s="1" t="s">
        <v>25</v>
      </c>
      <c r="F150" s="1" t="s">
        <v>25</v>
      </c>
      <c r="G150" s="1" t="s">
        <v>25</v>
      </c>
      <c r="H150" s="1">
        <v>110</v>
      </c>
      <c r="I150" s="1">
        <v>26</v>
      </c>
      <c r="J150" s="1">
        <v>25.6</v>
      </c>
      <c r="K150" s="1">
        <v>165</v>
      </c>
      <c r="L150" s="1">
        <v>121</v>
      </c>
      <c r="M150" s="1">
        <v>138</v>
      </c>
      <c r="N150" s="1">
        <v>178</v>
      </c>
      <c r="O150" s="3" t="s">
        <v>17</v>
      </c>
    </row>
    <row r="151" spans="1:15" x14ac:dyDescent="0.2">
      <c r="A151" s="1">
        <v>63</v>
      </c>
      <c r="B151" s="1" t="s">
        <v>18</v>
      </c>
      <c r="C151" s="1" t="s">
        <v>25</v>
      </c>
      <c r="D151" s="1" t="s">
        <v>25</v>
      </c>
      <c r="E151" s="1" t="s">
        <v>25</v>
      </c>
      <c r="F151" s="1" t="s">
        <v>25</v>
      </c>
      <c r="G151" s="1" t="s">
        <v>25</v>
      </c>
      <c r="H151" s="1">
        <v>131</v>
      </c>
      <c r="I151" s="1">
        <v>26</v>
      </c>
      <c r="J151" s="1">
        <v>24.6</v>
      </c>
      <c r="K151" s="1">
        <v>110</v>
      </c>
      <c r="L151" s="1">
        <v>98</v>
      </c>
      <c r="M151" s="1">
        <v>126</v>
      </c>
      <c r="N151" s="1">
        <v>189</v>
      </c>
      <c r="O151" s="3" t="s">
        <v>17</v>
      </c>
    </row>
    <row r="152" spans="1:15" x14ac:dyDescent="0.2">
      <c r="A152" s="1">
        <v>28</v>
      </c>
      <c r="B152" s="1" t="s">
        <v>15</v>
      </c>
      <c r="C152" s="1" t="s">
        <v>25</v>
      </c>
      <c r="D152" s="1" t="s">
        <v>25</v>
      </c>
      <c r="E152" s="1" t="s">
        <v>25</v>
      </c>
      <c r="F152" s="1" t="s">
        <v>25</v>
      </c>
      <c r="G152" s="1" t="s">
        <v>25</v>
      </c>
      <c r="H152" s="1">
        <v>120</v>
      </c>
      <c r="I152" s="1">
        <v>24</v>
      </c>
      <c r="J152" s="1">
        <v>22.2</v>
      </c>
      <c r="K152" s="1">
        <v>130</v>
      </c>
      <c r="L152" s="1">
        <v>89</v>
      </c>
      <c r="M152" s="1">
        <v>132</v>
      </c>
      <c r="N152" s="1">
        <v>176</v>
      </c>
      <c r="O152" s="3" t="s">
        <v>17</v>
      </c>
    </row>
    <row r="153" spans="1:15" x14ac:dyDescent="0.2">
      <c r="A153" s="1">
        <v>32</v>
      </c>
      <c r="B153" s="1" t="s">
        <v>15</v>
      </c>
      <c r="C153" s="1" t="s">
        <v>25</v>
      </c>
      <c r="D153" s="1" t="s">
        <v>25</v>
      </c>
      <c r="E153" s="1" t="s">
        <v>25</v>
      </c>
      <c r="F153" s="1" t="s">
        <v>25</v>
      </c>
      <c r="G153" s="1" t="s">
        <v>25</v>
      </c>
      <c r="H153" s="1">
        <v>130</v>
      </c>
      <c r="I153" s="1">
        <v>25</v>
      </c>
      <c r="J153" s="1">
        <v>24.2</v>
      </c>
      <c r="K153" s="1">
        <v>107</v>
      </c>
      <c r="L153" s="1">
        <v>96</v>
      </c>
      <c r="M153" s="1">
        <v>120</v>
      </c>
      <c r="N153" s="1">
        <v>180</v>
      </c>
      <c r="O153" s="3" t="s">
        <v>17</v>
      </c>
    </row>
    <row r="154" spans="1:15" x14ac:dyDescent="0.2">
      <c r="A154" s="1">
        <v>36</v>
      </c>
      <c r="B154" s="1" t="s">
        <v>18</v>
      </c>
      <c r="C154" s="1" t="s">
        <v>25</v>
      </c>
      <c r="D154" s="1" t="s">
        <v>25</v>
      </c>
      <c r="E154" s="1" t="s">
        <v>25</v>
      </c>
      <c r="F154" s="1" t="s">
        <v>25</v>
      </c>
      <c r="G154" s="1" t="s">
        <v>25</v>
      </c>
      <c r="H154" s="1">
        <v>110</v>
      </c>
      <c r="I154" s="1">
        <v>22</v>
      </c>
      <c r="J154" s="1">
        <v>26.5</v>
      </c>
      <c r="K154" s="1">
        <v>120</v>
      </c>
      <c r="L154" s="1">
        <v>108</v>
      </c>
      <c r="M154" s="1">
        <v>126</v>
      </c>
      <c r="N154" s="1">
        <v>153</v>
      </c>
      <c r="O154" s="3" t="s">
        <v>17</v>
      </c>
    </row>
    <row r="155" spans="1:15" x14ac:dyDescent="0.2">
      <c r="A155" s="1">
        <v>39</v>
      </c>
      <c r="B155" s="1" t="s">
        <v>18</v>
      </c>
      <c r="C155" s="1" t="s">
        <v>25</v>
      </c>
      <c r="D155" s="1" t="s">
        <v>25</v>
      </c>
      <c r="E155" s="1" t="s">
        <v>25</v>
      </c>
      <c r="F155" s="1" t="s">
        <v>25</v>
      </c>
      <c r="G155" s="1" t="s">
        <v>25</v>
      </c>
      <c r="H155" s="1">
        <v>150</v>
      </c>
      <c r="I155" s="1">
        <v>24</v>
      </c>
      <c r="J155" s="1">
        <v>26.5</v>
      </c>
      <c r="K155" s="1">
        <v>99</v>
      </c>
      <c r="L155" s="1">
        <v>78</v>
      </c>
      <c r="M155" s="1">
        <v>90</v>
      </c>
      <c r="N155" s="1">
        <v>165</v>
      </c>
      <c r="O155" s="3" t="s">
        <v>17</v>
      </c>
    </row>
    <row r="156" spans="1:15" x14ac:dyDescent="0.2">
      <c r="A156" s="1">
        <v>25</v>
      </c>
      <c r="B156" s="1" t="s">
        <v>18</v>
      </c>
      <c r="C156" s="1" t="s">
        <v>25</v>
      </c>
      <c r="D156" s="1" t="s">
        <v>25</v>
      </c>
      <c r="E156" s="1" t="s">
        <v>25</v>
      </c>
      <c r="F156" s="1" t="s">
        <v>25</v>
      </c>
      <c r="G156" s="1" t="s">
        <v>25</v>
      </c>
      <c r="H156" s="1">
        <v>130</v>
      </c>
      <c r="I156" s="1">
        <v>26</v>
      </c>
      <c r="J156" s="1">
        <v>26.8</v>
      </c>
      <c r="K156" s="1">
        <v>125</v>
      </c>
      <c r="L156" s="1">
        <v>107</v>
      </c>
      <c r="M156" s="1">
        <v>137</v>
      </c>
      <c r="N156" s="1">
        <v>173</v>
      </c>
      <c r="O156" s="3" t="s">
        <v>17</v>
      </c>
    </row>
    <row r="157" spans="1:15" x14ac:dyDescent="0.2">
      <c r="A157" s="1">
        <v>58</v>
      </c>
      <c r="B157" s="1" t="s">
        <v>18</v>
      </c>
      <c r="C157" s="1" t="s">
        <v>25</v>
      </c>
      <c r="D157" s="1" t="s">
        <v>25</v>
      </c>
      <c r="E157" s="1" t="s">
        <v>25</v>
      </c>
      <c r="F157" s="1" t="s">
        <v>25</v>
      </c>
      <c r="G157" s="1" t="s">
        <v>25</v>
      </c>
      <c r="H157" s="1">
        <v>120</v>
      </c>
      <c r="I157" s="1">
        <v>25</v>
      </c>
      <c r="J157" s="1">
        <v>24.9</v>
      </c>
      <c r="K157" s="1">
        <v>138</v>
      </c>
      <c r="L157" s="1">
        <v>122</v>
      </c>
      <c r="M157" s="1">
        <v>134</v>
      </c>
      <c r="N157" s="1">
        <v>194</v>
      </c>
      <c r="O157" s="3" t="s">
        <v>17</v>
      </c>
    </row>
    <row r="158" spans="1:15" x14ac:dyDescent="0.2">
      <c r="A158" s="1">
        <v>45</v>
      </c>
      <c r="B158" s="1" t="s">
        <v>18</v>
      </c>
      <c r="C158" s="1" t="s">
        <v>25</v>
      </c>
      <c r="D158" s="1" t="s">
        <v>25</v>
      </c>
      <c r="E158" s="1" t="s">
        <v>25</v>
      </c>
      <c r="F158" s="1" t="s">
        <v>25</v>
      </c>
      <c r="G158" s="1" t="s">
        <v>25</v>
      </c>
      <c r="H158" s="1">
        <v>125</v>
      </c>
      <c r="I158" s="1">
        <v>24</v>
      </c>
      <c r="J158" s="1">
        <v>25.9</v>
      </c>
      <c r="K158" s="1">
        <v>168</v>
      </c>
      <c r="L158" s="1">
        <v>111</v>
      </c>
      <c r="M158" s="1">
        <v>142</v>
      </c>
      <c r="N158" s="1">
        <v>167</v>
      </c>
      <c r="O158" s="3" t="s">
        <v>17</v>
      </c>
    </row>
    <row r="159" spans="1:15" x14ac:dyDescent="0.2">
      <c r="A159" s="1">
        <v>37</v>
      </c>
      <c r="B159" s="1" t="s">
        <v>18</v>
      </c>
      <c r="C159" s="1" t="s">
        <v>25</v>
      </c>
      <c r="D159" s="1" t="s">
        <v>25</v>
      </c>
      <c r="E159" s="1" t="s">
        <v>25</v>
      </c>
      <c r="F159" s="1" t="s">
        <v>25</v>
      </c>
      <c r="G159" s="1" t="s">
        <v>25</v>
      </c>
      <c r="H159" s="1">
        <v>140</v>
      </c>
      <c r="I159" s="1">
        <v>25</v>
      </c>
      <c r="J159" s="1">
        <v>25.4</v>
      </c>
      <c r="K159" s="1">
        <v>159</v>
      </c>
      <c r="L159" s="1">
        <v>116</v>
      </c>
      <c r="M159" s="1">
        <v>134</v>
      </c>
      <c r="N159" s="1">
        <v>193</v>
      </c>
      <c r="O159" s="3" t="s">
        <v>17</v>
      </c>
    </row>
    <row r="160" spans="1:15" x14ac:dyDescent="0.2">
      <c r="A160" s="1">
        <v>28</v>
      </c>
      <c r="B160" s="1" t="s">
        <v>15</v>
      </c>
      <c r="C160" s="1" t="s">
        <v>25</v>
      </c>
      <c r="D160" s="1" t="s">
        <v>25</v>
      </c>
      <c r="E160" s="1" t="s">
        <v>25</v>
      </c>
      <c r="F160" s="1" t="s">
        <v>25</v>
      </c>
      <c r="G160" s="1" t="s">
        <v>25</v>
      </c>
      <c r="H160" s="1">
        <v>115</v>
      </c>
      <c r="I160" s="1">
        <v>22</v>
      </c>
      <c r="J160" s="1">
        <v>25.4</v>
      </c>
      <c r="K160" s="1">
        <v>122</v>
      </c>
      <c r="L160" s="1">
        <v>118</v>
      </c>
      <c r="M160" s="1">
        <v>120</v>
      </c>
      <c r="N160" s="1">
        <v>132</v>
      </c>
      <c r="O160" s="3" t="s">
        <v>17</v>
      </c>
    </row>
    <row r="161" spans="1:15" x14ac:dyDescent="0.2">
      <c r="A161" s="1">
        <v>38</v>
      </c>
      <c r="B161" s="1" t="s">
        <v>18</v>
      </c>
      <c r="C161" s="1" t="s">
        <v>25</v>
      </c>
      <c r="D161" s="1" t="s">
        <v>25</v>
      </c>
      <c r="E161" s="1" t="s">
        <v>25</v>
      </c>
      <c r="F161" s="1" t="s">
        <v>25</v>
      </c>
      <c r="G161" s="1" t="s">
        <v>25</v>
      </c>
      <c r="H161" s="1">
        <v>150</v>
      </c>
      <c r="I161" s="1">
        <v>25</v>
      </c>
      <c r="J161" s="1">
        <v>26.6</v>
      </c>
      <c r="K161" s="1">
        <v>90</v>
      </c>
      <c r="L161" s="1">
        <v>80</v>
      </c>
      <c r="M161" s="1">
        <v>95</v>
      </c>
      <c r="N161" s="1">
        <v>160</v>
      </c>
      <c r="O161" s="3" t="s">
        <v>17</v>
      </c>
    </row>
    <row r="162" spans="1:15" x14ac:dyDescent="0.2">
      <c r="A162" s="1">
        <v>37</v>
      </c>
      <c r="B162" s="1" t="s">
        <v>18</v>
      </c>
      <c r="C162" s="1" t="s">
        <v>25</v>
      </c>
      <c r="D162" s="1" t="s">
        <v>25</v>
      </c>
      <c r="E162" s="1" t="s">
        <v>25</v>
      </c>
      <c r="F162" s="1" t="s">
        <v>25</v>
      </c>
      <c r="G162" s="1" t="s">
        <v>25</v>
      </c>
      <c r="H162" s="1">
        <v>120</v>
      </c>
      <c r="I162" s="1">
        <v>26</v>
      </c>
      <c r="J162" s="1">
        <v>25.3</v>
      </c>
      <c r="K162" s="1">
        <v>100</v>
      </c>
      <c r="L162" s="1">
        <v>87</v>
      </c>
      <c r="M162" s="1">
        <v>113</v>
      </c>
      <c r="N162" s="1">
        <v>140</v>
      </c>
      <c r="O162" s="3" t="s">
        <v>17</v>
      </c>
    </row>
    <row r="163" spans="1:15" x14ac:dyDescent="0.2">
      <c r="A163" s="1">
        <v>59</v>
      </c>
      <c r="B163" s="1" t="s">
        <v>18</v>
      </c>
      <c r="C163" s="1" t="s">
        <v>25</v>
      </c>
      <c r="D163" s="1" t="s">
        <v>25</v>
      </c>
      <c r="E163" s="1" t="s">
        <v>25</v>
      </c>
      <c r="F163" s="1" t="s">
        <v>25</v>
      </c>
      <c r="G163" s="1" t="s">
        <v>25</v>
      </c>
      <c r="H163" s="1">
        <v>120</v>
      </c>
      <c r="I163" s="1">
        <v>21</v>
      </c>
      <c r="J163" s="1">
        <v>25.8</v>
      </c>
      <c r="K163" s="1">
        <v>178</v>
      </c>
      <c r="L163" s="1">
        <v>130</v>
      </c>
      <c r="M163" s="1">
        <v>143</v>
      </c>
      <c r="N163" s="1">
        <v>162</v>
      </c>
      <c r="O163" s="3" t="s">
        <v>17</v>
      </c>
    </row>
    <row r="164" spans="1:15" x14ac:dyDescent="0.2">
      <c r="A164" s="1">
        <v>46</v>
      </c>
      <c r="B164" s="1" t="s">
        <v>15</v>
      </c>
      <c r="C164" s="1" t="s">
        <v>25</v>
      </c>
      <c r="D164" s="1" t="s">
        <v>25</v>
      </c>
      <c r="E164" s="1" t="s">
        <v>25</v>
      </c>
      <c r="F164" s="1" t="s">
        <v>25</v>
      </c>
      <c r="G164" s="1" t="s">
        <v>25</v>
      </c>
      <c r="H164" s="1">
        <v>140</v>
      </c>
      <c r="I164" s="1">
        <v>24</v>
      </c>
      <c r="J164" s="1">
        <v>24.6</v>
      </c>
      <c r="K164" s="1">
        <v>120</v>
      </c>
      <c r="L164" s="1">
        <v>112</v>
      </c>
      <c r="M164" s="1">
        <v>115</v>
      </c>
      <c r="N164" s="1">
        <v>125</v>
      </c>
      <c r="O164" s="3" t="s">
        <v>17</v>
      </c>
    </row>
    <row r="165" spans="1:15" x14ac:dyDescent="0.2">
      <c r="A165" s="1">
        <v>35</v>
      </c>
      <c r="B165" s="1" t="s">
        <v>15</v>
      </c>
      <c r="C165" s="1" t="s">
        <v>25</v>
      </c>
      <c r="D165" s="1" t="s">
        <v>25</v>
      </c>
      <c r="E165" s="1" t="s">
        <v>25</v>
      </c>
      <c r="F165" s="1" t="s">
        <v>25</v>
      </c>
      <c r="G165" s="1" t="s">
        <v>25</v>
      </c>
      <c r="H165" s="1">
        <v>130</v>
      </c>
      <c r="I165" s="1">
        <v>22</v>
      </c>
      <c r="J165" s="1">
        <v>26</v>
      </c>
      <c r="K165" s="1">
        <v>106</v>
      </c>
      <c r="L165" s="1">
        <v>90</v>
      </c>
      <c r="M165" s="1">
        <v>120</v>
      </c>
      <c r="N165" s="1">
        <v>119</v>
      </c>
      <c r="O165" s="3" t="s">
        <v>17</v>
      </c>
    </row>
    <row r="166" spans="1:15" x14ac:dyDescent="0.2">
      <c r="A166" s="1">
        <v>29</v>
      </c>
      <c r="B166" s="1" t="s">
        <v>15</v>
      </c>
      <c r="C166" s="1" t="s">
        <v>25</v>
      </c>
      <c r="D166" s="1" t="s">
        <v>25</v>
      </c>
      <c r="E166" s="1" t="s">
        <v>25</v>
      </c>
      <c r="F166" s="1" t="s">
        <v>25</v>
      </c>
      <c r="G166" s="1" t="s">
        <v>25</v>
      </c>
      <c r="H166" s="1">
        <v>110</v>
      </c>
      <c r="I166" s="1">
        <v>26</v>
      </c>
      <c r="J166" s="1">
        <v>23</v>
      </c>
      <c r="K166" s="1">
        <v>126</v>
      </c>
      <c r="L166" s="1">
        <v>105</v>
      </c>
      <c r="M166" s="1">
        <v>130</v>
      </c>
      <c r="N166" s="1">
        <v>170</v>
      </c>
      <c r="O166" s="3" t="s">
        <v>17</v>
      </c>
    </row>
    <row r="167" spans="1:15" x14ac:dyDescent="0.2">
      <c r="A167" s="1">
        <v>48</v>
      </c>
      <c r="B167" s="1" t="s">
        <v>18</v>
      </c>
      <c r="C167" s="1" t="s">
        <v>25</v>
      </c>
      <c r="D167" s="1" t="s">
        <v>25</v>
      </c>
      <c r="E167" s="1" t="s">
        <v>25</v>
      </c>
      <c r="F167" s="1" t="s">
        <v>25</v>
      </c>
      <c r="G167" s="1" t="s">
        <v>25</v>
      </c>
      <c r="H167" s="1">
        <v>140</v>
      </c>
      <c r="I167" s="1">
        <v>25</v>
      </c>
      <c r="J167" s="1">
        <v>24.8</v>
      </c>
      <c r="K167" s="1">
        <v>118</v>
      </c>
      <c r="L167" s="1">
        <v>108</v>
      </c>
      <c r="M167" s="1">
        <v>120</v>
      </c>
      <c r="N167" s="1">
        <v>160</v>
      </c>
      <c r="O167" s="3" t="s">
        <v>17</v>
      </c>
    </row>
    <row r="168" spans="1:15" x14ac:dyDescent="0.2">
      <c r="A168" s="1">
        <v>51</v>
      </c>
      <c r="B168" s="1" t="s">
        <v>18</v>
      </c>
      <c r="C168" s="1" t="s">
        <v>25</v>
      </c>
      <c r="D168" s="1" t="s">
        <v>25</v>
      </c>
      <c r="E168" s="1" t="s">
        <v>25</v>
      </c>
      <c r="F168" s="1" t="s">
        <v>25</v>
      </c>
      <c r="G168" s="1" t="s">
        <v>25</v>
      </c>
      <c r="H168" s="1">
        <v>110</v>
      </c>
      <c r="I168" s="1">
        <v>27</v>
      </c>
      <c r="J168" s="1">
        <v>26.2</v>
      </c>
      <c r="K168" s="1">
        <v>98</v>
      </c>
      <c r="L168" s="1">
        <v>78</v>
      </c>
      <c r="M168" s="1">
        <v>90</v>
      </c>
      <c r="N168" s="1">
        <v>169</v>
      </c>
      <c r="O168" s="3" t="s">
        <v>17</v>
      </c>
    </row>
    <row r="169" spans="1:15" x14ac:dyDescent="0.2">
      <c r="A169" s="1">
        <v>54</v>
      </c>
      <c r="B169" s="1" t="s">
        <v>15</v>
      </c>
      <c r="C169" s="1" t="s">
        <v>25</v>
      </c>
      <c r="D169" s="1" t="s">
        <v>25</v>
      </c>
      <c r="E169" s="1" t="s">
        <v>25</v>
      </c>
      <c r="F169" s="1" t="s">
        <v>25</v>
      </c>
      <c r="G169" s="1" t="s">
        <v>25</v>
      </c>
      <c r="H169" s="1">
        <v>130</v>
      </c>
      <c r="I169" s="1">
        <v>25</v>
      </c>
      <c r="J169" s="1">
        <v>25.2</v>
      </c>
      <c r="K169" s="1">
        <v>162</v>
      </c>
      <c r="L169" s="1">
        <v>120</v>
      </c>
      <c r="M169" s="1">
        <v>141</v>
      </c>
      <c r="N169" s="1">
        <v>160</v>
      </c>
      <c r="O169" s="3" t="s">
        <v>17</v>
      </c>
    </row>
    <row r="170" spans="1:15" x14ac:dyDescent="0.2">
      <c r="A170" s="1">
        <v>45</v>
      </c>
      <c r="B170" s="1" t="s">
        <v>18</v>
      </c>
      <c r="C170" s="1" t="s">
        <v>25</v>
      </c>
      <c r="D170" s="1" t="s">
        <v>25</v>
      </c>
      <c r="E170" s="1" t="s">
        <v>25</v>
      </c>
      <c r="F170" s="1" t="s">
        <v>25</v>
      </c>
      <c r="G170" s="1" t="s">
        <v>25</v>
      </c>
      <c r="H170" s="1">
        <v>160</v>
      </c>
      <c r="I170" s="1">
        <v>23</v>
      </c>
      <c r="J170" s="1">
        <v>24.2</v>
      </c>
      <c r="K170" s="1">
        <v>130</v>
      </c>
      <c r="L170" s="1">
        <v>115</v>
      </c>
      <c r="M170" s="1">
        <v>123</v>
      </c>
      <c r="N170" s="1">
        <v>164</v>
      </c>
      <c r="O170" s="3" t="s">
        <v>17</v>
      </c>
    </row>
    <row r="171" spans="1:15" x14ac:dyDescent="0.2">
      <c r="A171" s="1">
        <v>39</v>
      </c>
      <c r="B171" s="1" t="s">
        <v>18</v>
      </c>
      <c r="C171" s="1" t="s">
        <v>26</v>
      </c>
      <c r="D171" s="1" t="s">
        <v>25</v>
      </c>
      <c r="E171" s="1" t="s">
        <v>25</v>
      </c>
      <c r="F171" s="1" t="s">
        <v>26</v>
      </c>
      <c r="G171" s="1" t="s">
        <v>25</v>
      </c>
      <c r="H171" s="1">
        <v>120</v>
      </c>
      <c r="I171" s="1">
        <v>23</v>
      </c>
      <c r="J171" s="1">
        <v>28.1</v>
      </c>
      <c r="K171" s="1">
        <v>267</v>
      </c>
      <c r="L171" s="1">
        <v>147</v>
      </c>
      <c r="M171" s="1">
        <v>265</v>
      </c>
      <c r="N171" s="1">
        <v>135</v>
      </c>
      <c r="O171" s="3" t="s">
        <v>19</v>
      </c>
    </row>
    <row r="172" spans="1:15" x14ac:dyDescent="0.2">
      <c r="A172" s="1">
        <v>40</v>
      </c>
      <c r="B172" s="1" t="s">
        <v>18</v>
      </c>
      <c r="C172" s="1" t="s">
        <v>26</v>
      </c>
      <c r="D172" s="1" t="s">
        <v>25</v>
      </c>
      <c r="E172" s="1" t="s">
        <v>25</v>
      </c>
      <c r="F172" s="1" t="s">
        <v>26</v>
      </c>
      <c r="G172" s="1" t="s">
        <v>25</v>
      </c>
      <c r="H172" s="1">
        <v>145</v>
      </c>
      <c r="I172" s="1">
        <v>25</v>
      </c>
      <c r="J172" s="1">
        <v>27.2</v>
      </c>
      <c r="K172" s="1">
        <v>259</v>
      </c>
      <c r="L172" s="1">
        <v>153</v>
      </c>
      <c r="M172" s="1">
        <v>274</v>
      </c>
      <c r="N172" s="1">
        <v>136</v>
      </c>
      <c r="O172" s="3" t="s">
        <v>19</v>
      </c>
    </row>
    <row r="173" spans="1:15" x14ac:dyDescent="0.2">
      <c r="A173" s="2">
        <v>39</v>
      </c>
      <c r="B173" s="2" t="s">
        <v>18</v>
      </c>
      <c r="C173" s="2" t="s">
        <v>26</v>
      </c>
      <c r="D173" s="2" t="s">
        <v>25</v>
      </c>
      <c r="E173" s="2" t="s">
        <v>25</v>
      </c>
      <c r="F173" s="2" t="s">
        <v>26</v>
      </c>
      <c r="G173" s="2" t="s">
        <v>25</v>
      </c>
      <c r="H173" s="2">
        <v>142</v>
      </c>
      <c r="I173" s="2">
        <v>35</v>
      </c>
      <c r="J173" s="2">
        <v>27.7</v>
      </c>
      <c r="K173" s="2">
        <v>201</v>
      </c>
      <c r="L173" s="2">
        <v>171</v>
      </c>
      <c r="M173" s="2">
        <v>252</v>
      </c>
      <c r="N173" s="2">
        <v>180</v>
      </c>
      <c r="O173" s="4" t="s">
        <v>19</v>
      </c>
    </row>
    <row r="174" spans="1:15" x14ac:dyDescent="0.2">
      <c r="A174" s="2">
        <v>40</v>
      </c>
      <c r="B174" s="2" t="s">
        <v>18</v>
      </c>
      <c r="C174" s="2" t="s">
        <v>26</v>
      </c>
      <c r="D174" s="2" t="s">
        <v>25</v>
      </c>
      <c r="E174" s="2" t="s">
        <v>25</v>
      </c>
      <c r="F174" s="2" t="s">
        <v>26</v>
      </c>
      <c r="G174" s="2" t="s">
        <v>25</v>
      </c>
      <c r="H174" s="2">
        <v>147</v>
      </c>
      <c r="I174" s="2">
        <v>37</v>
      </c>
      <c r="J174" s="2">
        <v>29.5</v>
      </c>
      <c r="K174" s="2">
        <v>216</v>
      </c>
      <c r="L174" s="2">
        <v>132</v>
      </c>
      <c r="M174" s="2">
        <v>182</v>
      </c>
      <c r="N174" s="2">
        <v>180</v>
      </c>
      <c r="O174" s="4" t="s">
        <v>19</v>
      </c>
    </row>
    <row r="175" spans="1:15" x14ac:dyDescent="0.2">
      <c r="A175" s="1">
        <v>25</v>
      </c>
      <c r="B175" s="1" t="s">
        <v>18</v>
      </c>
      <c r="C175" s="1" t="s">
        <v>26</v>
      </c>
      <c r="D175" s="1" t="s">
        <v>25</v>
      </c>
      <c r="E175" s="1" t="s">
        <v>25</v>
      </c>
      <c r="F175" s="1" t="s">
        <v>26</v>
      </c>
      <c r="G175" s="1" t="s">
        <v>25</v>
      </c>
      <c r="H175" s="1">
        <v>140</v>
      </c>
      <c r="I175" s="1">
        <v>25</v>
      </c>
      <c r="J175" s="1">
        <v>37.1</v>
      </c>
      <c r="K175" s="1">
        <v>210</v>
      </c>
      <c r="L175" s="1">
        <v>131</v>
      </c>
      <c r="M175" s="1">
        <v>182</v>
      </c>
      <c r="N175" s="1">
        <v>145</v>
      </c>
      <c r="O175" s="3" t="s">
        <v>19</v>
      </c>
    </row>
    <row r="176" spans="1:15" x14ac:dyDescent="0.2">
      <c r="A176" s="1">
        <v>84</v>
      </c>
      <c r="B176" s="1" t="s">
        <v>18</v>
      </c>
      <c r="C176" s="1" t="s">
        <v>26</v>
      </c>
      <c r="D176" s="1" t="s">
        <v>25</v>
      </c>
      <c r="E176" s="1" t="s">
        <v>25</v>
      </c>
      <c r="F176" s="1" t="s">
        <v>26</v>
      </c>
      <c r="G176" s="1" t="s">
        <v>25</v>
      </c>
      <c r="H176" s="1">
        <v>170</v>
      </c>
      <c r="I176" s="1">
        <v>29</v>
      </c>
      <c r="J176" s="1">
        <v>25.8</v>
      </c>
      <c r="K176" s="1">
        <v>207</v>
      </c>
      <c r="L176" s="1">
        <v>142</v>
      </c>
      <c r="M176" s="1">
        <v>200</v>
      </c>
      <c r="N176" s="1">
        <v>175</v>
      </c>
      <c r="O176" s="3" t="s">
        <v>19</v>
      </c>
    </row>
    <row r="177" spans="1:15" x14ac:dyDescent="0.2">
      <c r="A177" s="1">
        <v>44</v>
      </c>
      <c r="B177" s="1" t="s">
        <v>18</v>
      </c>
      <c r="C177" s="1" t="s">
        <v>26</v>
      </c>
      <c r="D177" s="1" t="s">
        <v>25</v>
      </c>
      <c r="E177" s="1" t="s">
        <v>25</v>
      </c>
      <c r="F177" s="1" t="s">
        <v>26</v>
      </c>
      <c r="G177" s="1" t="s">
        <v>25</v>
      </c>
      <c r="H177" s="1">
        <v>180</v>
      </c>
      <c r="I177" s="1">
        <v>27</v>
      </c>
      <c r="J177" s="1">
        <v>27.5</v>
      </c>
      <c r="K177" s="1">
        <v>205</v>
      </c>
      <c r="L177" s="1">
        <v>135</v>
      </c>
      <c r="M177" s="1">
        <v>200</v>
      </c>
      <c r="N177" s="1">
        <v>185</v>
      </c>
      <c r="O177" s="3" t="s">
        <v>19</v>
      </c>
    </row>
    <row r="178" spans="1:15" x14ac:dyDescent="0.2">
      <c r="A178" s="1">
        <v>25</v>
      </c>
      <c r="B178" s="1" t="s">
        <v>18</v>
      </c>
      <c r="C178" s="1" t="s">
        <v>26</v>
      </c>
      <c r="D178" s="1" t="s">
        <v>25</v>
      </c>
      <c r="E178" s="1" t="s">
        <v>25</v>
      </c>
      <c r="F178" s="1" t="s">
        <v>26</v>
      </c>
      <c r="G178" s="1" t="s">
        <v>25</v>
      </c>
      <c r="H178" s="1">
        <v>120</v>
      </c>
      <c r="I178" s="1">
        <v>35</v>
      </c>
      <c r="J178" s="1">
        <v>34.200000000000003</v>
      </c>
      <c r="K178" s="1">
        <v>207</v>
      </c>
      <c r="L178" s="1">
        <v>134</v>
      </c>
      <c r="M178" s="1">
        <v>210</v>
      </c>
      <c r="N178" s="1">
        <v>156</v>
      </c>
      <c r="O178" s="3" t="s">
        <v>19</v>
      </c>
    </row>
    <row r="179" spans="1:15" x14ac:dyDescent="0.2">
      <c r="A179" s="1">
        <v>25</v>
      </c>
      <c r="B179" s="1" t="s">
        <v>18</v>
      </c>
      <c r="C179" s="1" t="s">
        <v>26</v>
      </c>
      <c r="D179" s="1" t="s">
        <v>25</v>
      </c>
      <c r="E179" s="1" t="s">
        <v>25</v>
      </c>
      <c r="F179" s="1" t="s">
        <v>26</v>
      </c>
      <c r="G179" s="1" t="s">
        <v>25</v>
      </c>
      <c r="H179" s="1">
        <v>168</v>
      </c>
      <c r="I179" s="1">
        <v>45</v>
      </c>
      <c r="J179" s="1">
        <v>39.5</v>
      </c>
      <c r="K179" s="1">
        <v>258</v>
      </c>
      <c r="L179" s="1">
        <v>145</v>
      </c>
      <c r="M179" s="1">
        <v>218</v>
      </c>
      <c r="N179" s="1">
        <v>141</v>
      </c>
      <c r="O179" s="3" t="s">
        <v>19</v>
      </c>
    </row>
    <row r="180" spans="1:15" x14ac:dyDescent="0.2">
      <c r="A180" s="2">
        <v>30</v>
      </c>
      <c r="B180" s="2" t="s">
        <v>18</v>
      </c>
      <c r="C180" s="2" t="s">
        <v>26</v>
      </c>
      <c r="D180" s="2" t="s">
        <v>25</v>
      </c>
      <c r="E180" s="2" t="s">
        <v>25</v>
      </c>
      <c r="F180" s="2" t="s">
        <v>26</v>
      </c>
      <c r="G180" s="2" t="s">
        <v>25</v>
      </c>
      <c r="H180" s="2">
        <v>150</v>
      </c>
      <c r="I180" s="2">
        <v>37</v>
      </c>
      <c r="J180" s="2">
        <v>31.5</v>
      </c>
      <c r="K180" s="2">
        <v>238</v>
      </c>
      <c r="L180" s="2">
        <v>149</v>
      </c>
      <c r="M180" s="2">
        <v>213</v>
      </c>
      <c r="N180" s="2">
        <v>152</v>
      </c>
      <c r="O180" s="4" t="s">
        <v>19</v>
      </c>
    </row>
    <row r="181" spans="1:15" x14ac:dyDescent="0.2">
      <c r="A181" s="2">
        <v>35</v>
      </c>
      <c r="B181" s="2" t="s">
        <v>18</v>
      </c>
      <c r="C181" s="2" t="s">
        <v>26</v>
      </c>
      <c r="D181" s="2" t="s">
        <v>25</v>
      </c>
      <c r="E181" s="2" t="s">
        <v>25</v>
      </c>
      <c r="F181" s="2" t="s">
        <v>26</v>
      </c>
      <c r="G181" s="2" t="s">
        <v>25</v>
      </c>
      <c r="H181" s="2">
        <v>175</v>
      </c>
      <c r="I181" s="2">
        <v>28</v>
      </c>
      <c r="J181" s="2">
        <v>29.4</v>
      </c>
      <c r="K181" s="2">
        <v>201</v>
      </c>
      <c r="L181" s="2">
        <v>137</v>
      </c>
      <c r="M181" s="2">
        <v>210</v>
      </c>
      <c r="N181" s="2">
        <v>195</v>
      </c>
      <c r="O181" s="4" t="s">
        <v>19</v>
      </c>
    </row>
    <row r="182" spans="1:15" x14ac:dyDescent="0.2">
      <c r="A182" s="2">
        <v>28</v>
      </c>
      <c r="B182" s="2" t="s">
        <v>18</v>
      </c>
      <c r="C182" s="2" t="s">
        <v>26</v>
      </c>
      <c r="D182" s="2" t="s">
        <v>25</v>
      </c>
      <c r="E182" s="2" t="s">
        <v>25</v>
      </c>
      <c r="F182" s="2" t="s">
        <v>26</v>
      </c>
      <c r="G182" s="2" t="s">
        <v>25</v>
      </c>
      <c r="H182" s="2">
        <v>167</v>
      </c>
      <c r="I182" s="2">
        <v>28</v>
      </c>
      <c r="J182" s="2">
        <v>24.5</v>
      </c>
      <c r="K182" s="2">
        <v>215</v>
      </c>
      <c r="L182" s="2">
        <v>156</v>
      </c>
      <c r="M182" s="2">
        <v>214</v>
      </c>
      <c r="N182" s="2">
        <v>194</v>
      </c>
      <c r="O182" s="4" t="s">
        <v>19</v>
      </c>
    </row>
    <row r="183" spans="1:15" x14ac:dyDescent="0.2">
      <c r="A183" s="2">
        <v>21</v>
      </c>
      <c r="B183" s="2" t="s">
        <v>18</v>
      </c>
      <c r="C183" s="2" t="s">
        <v>26</v>
      </c>
      <c r="D183" s="2" t="s">
        <v>25</v>
      </c>
      <c r="E183" s="2" t="s">
        <v>25</v>
      </c>
      <c r="F183" s="2" t="s">
        <v>26</v>
      </c>
      <c r="G183" s="2" t="s">
        <v>25</v>
      </c>
      <c r="H183" s="2">
        <v>168</v>
      </c>
      <c r="I183" s="2">
        <v>45</v>
      </c>
      <c r="J183" s="2">
        <v>39.5</v>
      </c>
      <c r="K183" s="2">
        <v>243</v>
      </c>
      <c r="L183" s="2">
        <v>146</v>
      </c>
      <c r="M183" s="2">
        <v>224</v>
      </c>
      <c r="N183" s="2">
        <v>141</v>
      </c>
      <c r="O183" s="4" t="s">
        <v>19</v>
      </c>
    </row>
    <row r="184" spans="1:15" x14ac:dyDescent="0.2">
      <c r="A184" s="2">
        <v>27</v>
      </c>
      <c r="B184" s="2" t="s">
        <v>18</v>
      </c>
      <c r="C184" s="2" t="s">
        <v>26</v>
      </c>
      <c r="D184" s="2" t="s">
        <v>25</v>
      </c>
      <c r="E184" s="2" t="s">
        <v>25</v>
      </c>
      <c r="F184" s="2" t="s">
        <v>26</v>
      </c>
      <c r="G184" s="2" t="s">
        <v>25</v>
      </c>
      <c r="H184" s="2">
        <v>135</v>
      </c>
      <c r="I184" s="2">
        <v>42</v>
      </c>
      <c r="J184" s="2">
        <v>33.6</v>
      </c>
      <c r="K184" s="2">
        <v>205</v>
      </c>
      <c r="L184" s="2">
        <v>152</v>
      </c>
      <c r="M184" s="2">
        <v>201</v>
      </c>
      <c r="N184" s="2">
        <v>152</v>
      </c>
      <c r="O184" s="4" t="s">
        <v>19</v>
      </c>
    </row>
    <row r="185" spans="1:15" x14ac:dyDescent="0.2">
      <c r="A185" s="2">
        <v>34</v>
      </c>
      <c r="B185" s="2" t="s">
        <v>18</v>
      </c>
      <c r="C185" s="2" t="s">
        <v>26</v>
      </c>
      <c r="D185" s="2" t="s">
        <v>25</v>
      </c>
      <c r="E185" s="2" t="s">
        <v>25</v>
      </c>
      <c r="F185" s="2" t="s">
        <v>26</v>
      </c>
      <c r="G185" s="2" t="s">
        <v>25</v>
      </c>
      <c r="H185" s="2">
        <v>138</v>
      </c>
      <c r="I185" s="2">
        <v>34</v>
      </c>
      <c r="J185" s="2">
        <v>25.2</v>
      </c>
      <c r="K185" s="2">
        <v>201</v>
      </c>
      <c r="L185" s="2">
        <v>147</v>
      </c>
      <c r="M185" s="2">
        <v>202</v>
      </c>
      <c r="N185" s="2">
        <v>154</v>
      </c>
      <c r="O185" s="4" t="s">
        <v>19</v>
      </c>
    </row>
    <row r="186" spans="1:15" x14ac:dyDescent="0.2">
      <c r="A186" s="2">
        <v>32</v>
      </c>
      <c r="B186" s="2" t="s">
        <v>18</v>
      </c>
      <c r="C186" s="2" t="s">
        <v>26</v>
      </c>
      <c r="D186" s="2" t="s">
        <v>25</v>
      </c>
      <c r="E186" s="2" t="s">
        <v>25</v>
      </c>
      <c r="F186" s="2" t="s">
        <v>26</v>
      </c>
      <c r="G186" s="2" t="s">
        <v>25</v>
      </c>
      <c r="H186" s="2">
        <v>148</v>
      </c>
      <c r="I186" s="2">
        <v>24</v>
      </c>
      <c r="J186" s="2">
        <v>34.200000000000003</v>
      </c>
      <c r="K186" s="2">
        <v>210</v>
      </c>
      <c r="L186" s="2">
        <v>139</v>
      </c>
      <c r="M186" s="2">
        <v>204</v>
      </c>
      <c r="N186" s="2">
        <v>158</v>
      </c>
      <c r="O186" s="4" t="s">
        <v>19</v>
      </c>
    </row>
    <row r="187" spans="1:15" x14ac:dyDescent="0.2">
      <c r="A187" s="2">
        <v>31</v>
      </c>
      <c r="B187" s="2" t="s">
        <v>18</v>
      </c>
      <c r="C187" s="2" t="s">
        <v>26</v>
      </c>
      <c r="D187" s="2" t="s">
        <v>25</v>
      </c>
      <c r="E187" s="2" t="s">
        <v>25</v>
      </c>
      <c r="F187" s="2" t="s">
        <v>26</v>
      </c>
      <c r="G187" s="2" t="s">
        <v>25</v>
      </c>
      <c r="H187" s="2">
        <v>142</v>
      </c>
      <c r="I187" s="2">
        <v>24</v>
      </c>
      <c r="J187" s="2">
        <v>26.7</v>
      </c>
      <c r="K187" s="2">
        <v>243</v>
      </c>
      <c r="L187" s="2">
        <v>135</v>
      </c>
      <c r="M187" s="2">
        <v>213</v>
      </c>
      <c r="N187" s="2">
        <v>162</v>
      </c>
      <c r="O187" s="4" t="s">
        <v>19</v>
      </c>
    </row>
    <row r="188" spans="1:15" x14ac:dyDescent="0.2">
      <c r="A188" s="2">
        <v>28</v>
      </c>
      <c r="B188" s="2" t="s">
        <v>18</v>
      </c>
      <c r="C188" s="2" t="s">
        <v>26</v>
      </c>
      <c r="D188" s="2" t="s">
        <v>25</v>
      </c>
      <c r="E188" s="2" t="s">
        <v>25</v>
      </c>
      <c r="F188" s="2" t="s">
        <v>26</v>
      </c>
      <c r="G188" s="2" t="s">
        <v>25</v>
      </c>
      <c r="H188" s="2">
        <v>136</v>
      </c>
      <c r="I188" s="2">
        <v>20</v>
      </c>
      <c r="J188" s="2">
        <v>23.6</v>
      </c>
      <c r="K188" s="2">
        <v>241</v>
      </c>
      <c r="L188" s="2">
        <v>138</v>
      </c>
      <c r="M188" s="2">
        <v>234</v>
      </c>
      <c r="N188" s="2">
        <v>153</v>
      </c>
      <c r="O188" s="4" t="s">
        <v>19</v>
      </c>
    </row>
    <row r="189" spans="1:15" x14ac:dyDescent="0.2">
      <c r="A189" s="2">
        <v>29</v>
      </c>
      <c r="B189" s="2" t="s">
        <v>18</v>
      </c>
      <c r="C189" s="2" t="s">
        <v>26</v>
      </c>
      <c r="D189" s="2" t="s">
        <v>25</v>
      </c>
      <c r="E189" s="2" t="s">
        <v>25</v>
      </c>
      <c r="F189" s="2" t="s">
        <v>26</v>
      </c>
      <c r="G189" s="2" t="s">
        <v>25</v>
      </c>
      <c r="H189" s="2">
        <v>148</v>
      </c>
      <c r="I189" s="2">
        <v>28</v>
      </c>
      <c r="J189" s="2">
        <v>34.6</v>
      </c>
      <c r="K189" s="2">
        <v>205</v>
      </c>
      <c r="L189" s="2">
        <v>175</v>
      </c>
      <c r="M189" s="2">
        <v>223</v>
      </c>
      <c r="N189" s="2">
        <v>176</v>
      </c>
      <c r="O189" s="4" t="s">
        <v>20</v>
      </c>
    </row>
    <row r="190" spans="1:15" x14ac:dyDescent="0.2">
      <c r="A190" s="1">
        <v>23</v>
      </c>
      <c r="B190" s="1" t="s">
        <v>18</v>
      </c>
      <c r="C190" s="1" t="s">
        <v>26</v>
      </c>
      <c r="D190" s="1" t="s">
        <v>25</v>
      </c>
      <c r="E190" s="1" t="s">
        <v>25</v>
      </c>
      <c r="F190" s="1" t="s">
        <v>26</v>
      </c>
      <c r="G190" s="1" t="s">
        <v>25</v>
      </c>
      <c r="H190" s="1">
        <v>110</v>
      </c>
      <c r="I190" s="1">
        <v>25</v>
      </c>
      <c r="J190" s="1">
        <v>27.4</v>
      </c>
      <c r="K190" s="1">
        <v>242</v>
      </c>
      <c r="L190" s="1">
        <v>159</v>
      </c>
      <c r="M190" s="1">
        <v>253</v>
      </c>
      <c r="N190" s="1">
        <v>272</v>
      </c>
      <c r="O190" s="3" t="s">
        <v>20</v>
      </c>
    </row>
    <row r="191" spans="1:15" x14ac:dyDescent="0.2">
      <c r="A191" s="1">
        <v>33</v>
      </c>
      <c r="B191" s="1" t="s">
        <v>18</v>
      </c>
      <c r="C191" s="1" t="s">
        <v>26</v>
      </c>
      <c r="D191" s="1" t="s">
        <v>25</v>
      </c>
      <c r="E191" s="1" t="s">
        <v>25</v>
      </c>
      <c r="F191" s="1" t="s">
        <v>26</v>
      </c>
      <c r="G191" s="1" t="s">
        <v>25</v>
      </c>
      <c r="H191" s="1">
        <v>175</v>
      </c>
      <c r="I191" s="1">
        <v>45</v>
      </c>
      <c r="J191" s="1">
        <v>28.9</v>
      </c>
      <c r="K191" s="1">
        <v>246</v>
      </c>
      <c r="L191" s="1">
        <v>139</v>
      </c>
      <c r="M191" s="1">
        <v>130</v>
      </c>
      <c r="N191" s="1">
        <v>157</v>
      </c>
      <c r="O191" s="3" t="s">
        <v>20</v>
      </c>
    </row>
    <row r="192" spans="1:15" x14ac:dyDescent="0.2">
      <c r="A192" s="1">
        <v>42</v>
      </c>
      <c r="B192" s="1" t="s">
        <v>18</v>
      </c>
      <c r="C192" s="1" t="s">
        <v>26</v>
      </c>
      <c r="D192" s="1" t="s">
        <v>25</v>
      </c>
      <c r="E192" s="1" t="s">
        <v>25</v>
      </c>
      <c r="F192" s="1" t="s">
        <v>26</v>
      </c>
      <c r="G192" s="1" t="s">
        <v>25</v>
      </c>
      <c r="H192" s="1">
        <v>135</v>
      </c>
      <c r="I192" s="1">
        <v>32</v>
      </c>
      <c r="J192" s="1">
        <v>26.5</v>
      </c>
      <c r="K192" s="1">
        <v>234</v>
      </c>
      <c r="L192" s="1">
        <v>167</v>
      </c>
      <c r="M192" s="1">
        <v>159</v>
      </c>
      <c r="N192" s="1">
        <v>168</v>
      </c>
      <c r="O192" s="3" t="s">
        <v>20</v>
      </c>
    </row>
    <row r="193" spans="1:15" x14ac:dyDescent="0.2">
      <c r="A193" s="1">
        <v>26</v>
      </c>
      <c r="B193" s="1" t="s">
        <v>15</v>
      </c>
      <c r="C193" s="1" t="s">
        <v>25</v>
      </c>
      <c r="D193" s="1" t="s">
        <v>25</v>
      </c>
      <c r="E193" s="1" t="s">
        <v>26</v>
      </c>
      <c r="F193" s="1" t="s">
        <v>26</v>
      </c>
      <c r="G193" s="1" t="s">
        <v>25</v>
      </c>
      <c r="H193" s="1">
        <v>130</v>
      </c>
      <c r="I193" s="1">
        <v>30</v>
      </c>
      <c r="J193" s="1">
        <v>28.9</v>
      </c>
      <c r="K193" s="1">
        <v>291</v>
      </c>
      <c r="L193" s="1">
        <v>146</v>
      </c>
      <c r="M193" s="1">
        <v>354</v>
      </c>
      <c r="N193" s="1">
        <v>215</v>
      </c>
      <c r="O193" s="3" t="s">
        <v>16</v>
      </c>
    </row>
    <row r="194" spans="1:15" x14ac:dyDescent="0.2">
      <c r="A194" s="1">
        <v>29</v>
      </c>
      <c r="B194" s="1" t="s">
        <v>15</v>
      </c>
      <c r="C194" s="1" t="s">
        <v>25</v>
      </c>
      <c r="D194" s="1" t="s">
        <v>25</v>
      </c>
      <c r="E194" s="1" t="s">
        <v>26</v>
      </c>
      <c r="F194" s="1" t="s">
        <v>26</v>
      </c>
      <c r="G194" s="1" t="s">
        <v>25</v>
      </c>
      <c r="H194" s="1">
        <v>130</v>
      </c>
      <c r="I194" s="1">
        <v>30</v>
      </c>
      <c r="J194" s="1">
        <v>30.1</v>
      </c>
      <c r="K194" s="1">
        <v>385</v>
      </c>
      <c r="L194" s="1">
        <v>189</v>
      </c>
      <c r="M194" s="1">
        <v>400</v>
      </c>
      <c r="N194" s="1">
        <v>163</v>
      </c>
      <c r="O194" s="3" t="s">
        <v>16</v>
      </c>
    </row>
    <row r="195" spans="1:15" x14ac:dyDescent="0.2">
      <c r="A195" s="1">
        <v>23</v>
      </c>
      <c r="B195" s="1" t="s">
        <v>18</v>
      </c>
      <c r="C195" s="1" t="s">
        <v>25</v>
      </c>
      <c r="D195" s="1" t="s">
        <v>25</v>
      </c>
      <c r="E195" s="1" t="s">
        <v>26</v>
      </c>
      <c r="F195" s="1" t="s">
        <v>26</v>
      </c>
      <c r="G195" s="1" t="s">
        <v>25</v>
      </c>
      <c r="H195" s="1">
        <v>120</v>
      </c>
      <c r="I195" s="1">
        <v>28</v>
      </c>
      <c r="J195" s="1">
        <v>29.4</v>
      </c>
      <c r="K195" s="1">
        <v>269</v>
      </c>
      <c r="L195" s="1">
        <v>147</v>
      </c>
      <c r="M195" s="1">
        <v>315</v>
      </c>
      <c r="N195" s="1">
        <v>189</v>
      </c>
      <c r="O195" s="3" t="s">
        <v>16</v>
      </c>
    </row>
    <row r="196" spans="1:15" x14ac:dyDescent="0.2">
      <c r="A196" s="1">
        <v>28</v>
      </c>
      <c r="B196" s="1" t="s">
        <v>18</v>
      </c>
      <c r="C196" s="1" t="s">
        <v>25</v>
      </c>
      <c r="D196" s="1" t="s">
        <v>25</v>
      </c>
      <c r="E196" s="1" t="s">
        <v>26</v>
      </c>
      <c r="F196" s="1" t="s">
        <v>26</v>
      </c>
      <c r="G196" s="1" t="s">
        <v>25</v>
      </c>
      <c r="H196" s="1">
        <v>120</v>
      </c>
      <c r="I196" s="1">
        <v>26</v>
      </c>
      <c r="J196" s="1">
        <v>26.8</v>
      </c>
      <c r="K196" s="1">
        <v>245</v>
      </c>
      <c r="L196" s="1">
        <v>88</v>
      </c>
      <c r="M196" s="1">
        <v>223</v>
      </c>
      <c r="N196" s="1">
        <v>173</v>
      </c>
      <c r="O196" s="3" t="s">
        <v>16</v>
      </c>
    </row>
    <row r="197" spans="1:15" x14ac:dyDescent="0.2">
      <c r="A197" s="1">
        <v>28</v>
      </c>
      <c r="B197" s="1" t="s">
        <v>18</v>
      </c>
      <c r="C197" s="1" t="s">
        <v>25</v>
      </c>
      <c r="D197" s="1" t="s">
        <v>25</v>
      </c>
      <c r="E197" s="1" t="s">
        <v>26</v>
      </c>
      <c r="F197" s="1" t="s">
        <v>26</v>
      </c>
      <c r="G197" s="1" t="s">
        <v>25</v>
      </c>
      <c r="H197" s="1">
        <v>110</v>
      </c>
      <c r="I197" s="1">
        <v>28</v>
      </c>
      <c r="J197" s="1">
        <v>29.7</v>
      </c>
      <c r="K197" s="1">
        <v>287</v>
      </c>
      <c r="L197" s="1">
        <v>146</v>
      </c>
      <c r="M197" s="1">
        <v>356</v>
      </c>
      <c r="N197" s="1">
        <v>187</v>
      </c>
      <c r="O197" s="3" t="s">
        <v>16</v>
      </c>
    </row>
    <row r="198" spans="1:15" x14ac:dyDescent="0.2">
      <c r="A198" s="1">
        <v>29</v>
      </c>
      <c r="B198" s="1" t="s">
        <v>18</v>
      </c>
      <c r="C198" s="1" t="s">
        <v>25</v>
      </c>
      <c r="D198" s="1" t="s">
        <v>25</v>
      </c>
      <c r="E198" s="1" t="s">
        <v>26</v>
      </c>
      <c r="F198" s="1" t="s">
        <v>26</v>
      </c>
      <c r="G198" s="1" t="s">
        <v>25</v>
      </c>
      <c r="H198" s="1">
        <v>90</v>
      </c>
      <c r="I198" s="1">
        <v>27</v>
      </c>
      <c r="J198" s="1">
        <v>28</v>
      </c>
      <c r="K198" s="1">
        <v>342</v>
      </c>
      <c r="L198" s="1">
        <v>145</v>
      </c>
      <c r="M198" s="1">
        <v>350</v>
      </c>
      <c r="N198" s="1">
        <v>158</v>
      </c>
      <c r="O198" s="3" t="s">
        <v>21</v>
      </c>
    </row>
    <row r="199" spans="1:15" x14ac:dyDescent="0.2">
      <c r="A199" s="1">
        <v>24</v>
      </c>
      <c r="B199" s="1" t="s">
        <v>18</v>
      </c>
      <c r="C199" s="1" t="s">
        <v>25</v>
      </c>
      <c r="D199" s="1" t="s">
        <v>25</v>
      </c>
      <c r="E199" s="1" t="s">
        <v>26</v>
      </c>
      <c r="F199" s="1" t="s">
        <v>26</v>
      </c>
      <c r="G199" s="1" t="s">
        <v>25</v>
      </c>
      <c r="H199" s="1">
        <v>110</v>
      </c>
      <c r="I199" s="1">
        <v>27</v>
      </c>
      <c r="J199" s="1">
        <v>24.7</v>
      </c>
      <c r="K199" s="1">
        <v>221</v>
      </c>
      <c r="L199" s="1">
        <v>136</v>
      </c>
      <c r="M199" s="1">
        <v>234</v>
      </c>
      <c r="N199" s="1">
        <v>272</v>
      </c>
      <c r="O199" s="3" t="s">
        <v>16</v>
      </c>
    </row>
    <row r="200" spans="1:15" x14ac:dyDescent="0.2">
      <c r="A200" s="1">
        <v>29</v>
      </c>
      <c r="B200" s="1" t="s">
        <v>18</v>
      </c>
      <c r="C200" s="1" t="s">
        <v>25</v>
      </c>
      <c r="D200" s="1" t="s">
        <v>25</v>
      </c>
      <c r="E200" s="1" t="s">
        <v>26</v>
      </c>
      <c r="F200" s="1" t="s">
        <v>26</v>
      </c>
      <c r="G200" s="1" t="s">
        <v>25</v>
      </c>
      <c r="H200" s="1">
        <v>130</v>
      </c>
      <c r="I200" s="1">
        <v>28</v>
      </c>
      <c r="J200" s="1">
        <v>25.5</v>
      </c>
      <c r="K200" s="1">
        <v>241</v>
      </c>
      <c r="L200" s="1">
        <v>136</v>
      </c>
      <c r="M200" s="1">
        <v>234</v>
      </c>
      <c r="N200" s="1">
        <v>174</v>
      </c>
      <c r="O200" s="3" t="s">
        <v>16</v>
      </c>
    </row>
    <row r="201" spans="1:15" x14ac:dyDescent="0.2">
      <c r="A201" s="1">
        <v>24</v>
      </c>
      <c r="B201" s="1" t="s">
        <v>15</v>
      </c>
      <c r="C201" s="1" t="s">
        <v>25</v>
      </c>
      <c r="D201" s="1" t="s">
        <v>25</v>
      </c>
      <c r="E201" s="1" t="s">
        <v>26</v>
      </c>
      <c r="F201" s="1" t="s">
        <v>26</v>
      </c>
      <c r="G201" s="1" t="s">
        <v>25</v>
      </c>
      <c r="H201" s="1">
        <v>150</v>
      </c>
      <c r="I201" s="1">
        <v>35</v>
      </c>
      <c r="J201" s="1">
        <v>32.6</v>
      </c>
      <c r="K201" s="1">
        <v>316</v>
      </c>
      <c r="L201" s="1">
        <v>163</v>
      </c>
      <c r="M201" s="1">
        <v>367</v>
      </c>
      <c r="N201" s="1">
        <v>213</v>
      </c>
      <c r="O201" s="3" t="s">
        <v>16</v>
      </c>
    </row>
    <row r="202" spans="1:15" x14ac:dyDescent="0.2">
      <c r="A202" s="1">
        <v>28</v>
      </c>
      <c r="B202" s="1" t="s">
        <v>15</v>
      </c>
      <c r="C202" s="1" t="s">
        <v>25</v>
      </c>
      <c r="D202" s="1" t="s">
        <v>25</v>
      </c>
      <c r="E202" s="1" t="s">
        <v>26</v>
      </c>
      <c r="F202" s="1" t="s">
        <v>26</v>
      </c>
      <c r="G202" s="1" t="s">
        <v>25</v>
      </c>
      <c r="H202" s="1">
        <v>140</v>
      </c>
      <c r="I202" s="1">
        <v>21</v>
      </c>
      <c r="J202" s="1">
        <v>22.4</v>
      </c>
      <c r="K202" s="1">
        <v>265</v>
      </c>
      <c r="L202" s="1">
        <v>162</v>
      </c>
      <c r="M202" s="1">
        <v>275</v>
      </c>
      <c r="N202" s="1">
        <v>178</v>
      </c>
      <c r="O202" s="3" t="s">
        <v>16</v>
      </c>
    </row>
    <row r="203" spans="1:15" x14ac:dyDescent="0.2">
      <c r="A203" s="1">
        <v>24</v>
      </c>
      <c r="B203" s="1" t="s">
        <v>15</v>
      </c>
      <c r="C203" s="1" t="s">
        <v>25</v>
      </c>
      <c r="D203" s="1" t="s">
        <v>25</v>
      </c>
      <c r="E203" s="1" t="s">
        <v>26</v>
      </c>
      <c r="F203" s="1" t="s">
        <v>26</v>
      </c>
      <c r="G203" s="1" t="s">
        <v>25</v>
      </c>
      <c r="H203" s="1">
        <v>130</v>
      </c>
      <c r="I203" s="1">
        <v>25</v>
      </c>
      <c r="J203" s="1">
        <v>26.9</v>
      </c>
      <c r="K203" s="1">
        <v>258</v>
      </c>
      <c r="L203" s="1">
        <v>134</v>
      </c>
      <c r="M203" s="1">
        <v>253</v>
      </c>
      <c r="N203" s="1">
        <v>165</v>
      </c>
      <c r="O203" s="3" t="s">
        <v>16</v>
      </c>
    </row>
    <row r="204" spans="1:15" x14ac:dyDescent="0.2">
      <c r="A204" s="1">
        <v>26</v>
      </c>
      <c r="B204" s="1" t="s">
        <v>18</v>
      </c>
      <c r="C204" s="1" t="s">
        <v>25</v>
      </c>
      <c r="D204" s="1" t="s">
        <v>25</v>
      </c>
      <c r="E204" s="1" t="s">
        <v>26</v>
      </c>
      <c r="F204" s="1" t="s">
        <v>26</v>
      </c>
      <c r="G204" s="1" t="s">
        <v>25</v>
      </c>
      <c r="H204" s="1">
        <v>110</v>
      </c>
      <c r="I204" s="1">
        <v>20</v>
      </c>
      <c r="J204" s="1">
        <v>27.3</v>
      </c>
      <c r="K204" s="1">
        <v>260</v>
      </c>
      <c r="L204" s="1">
        <v>137</v>
      </c>
      <c r="M204" s="1">
        <v>270</v>
      </c>
      <c r="N204" s="1">
        <v>280</v>
      </c>
      <c r="O204" s="3" t="s">
        <v>16</v>
      </c>
    </row>
    <row r="205" spans="1:15" x14ac:dyDescent="0.2">
      <c r="A205" s="2">
        <v>26</v>
      </c>
      <c r="B205" s="2" t="s">
        <v>15</v>
      </c>
      <c r="C205" s="2" t="s">
        <v>25</v>
      </c>
      <c r="D205" s="2" t="s">
        <v>25</v>
      </c>
      <c r="E205" s="2" t="s">
        <v>26</v>
      </c>
      <c r="F205" s="2" t="s">
        <v>26</v>
      </c>
      <c r="G205" s="2" t="s">
        <v>25</v>
      </c>
      <c r="H205" s="2">
        <v>167</v>
      </c>
      <c r="I205" s="2">
        <v>39</v>
      </c>
      <c r="J205" s="2">
        <v>38.200000000000003</v>
      </c>
      <c r="K205" s="2">
        <v>202</v>
      </c>
      <c r="L205" s="2">
        <v>153</v>
      </c>
      <c r="M205" s="2">
        <v>148</v>
      </c>
      <c r="N205" s="2">
        <v>157</v>
      </c>
      <c r="O205" s="4" t="s">
        <v>16</v>
      </c>
    </row>
    <row r="206" spans="1:15" x14ac:dyDescent="0.2">
      <c r="A206" s="1">
        <v>26</v>
      </c>
      <c r="B206" s="1" t="s">
        <v>18</v>
      </c>
      <c r="C206" s="1" t="s">
        <v>25</v>
      </c>
      <c r="D206" s="1" t="s">
        <v>25</v>
      </c>
      <c r="E206" s="1" t="s">
        <v>26</v>
      </c>
      <c r="F206" s="1" t="s">
        <v>26</v>
      </c>
      <c r="G206" s="1" t="s">
        <v>25</v>
      </c>
      <c r="H206" s="1">
        <v>142</v>
      </c>
      <c r="I206" s="1">
        <v>21</v>
      </c>
      <c r="J206" s="1">
        <v>26.1</v>
      </c>
      <c r="K206" s="1">
        <v>253</v>
      </c>
      <c r="L206" s="1">
        <v>126</v>
      </c>
      <c r="M206" s="1">
        <v>243</v>
      </c>
      <c r="N206" s="1">
        <v>265</v>
      </c>
      <c r="O206" s="3" t="s">
        <v>16</v>
      </c>
    </row>
    <row r="207" spans="1:15" x14ac:dyDescent="0.2">
      <c r="A207" s="1">
        <v>34</v>
      </c>
      <c r="B207" s="1" t="s">
        <v>18</v>
      </c>
      <c r="C207" s="1" t="s">
        <v>25</v>
      </c>
      <c r="D207" s="1" t="s">
        <v>25</v>
      </c>
      <c r="E207" s="1" t="s">
        <v>26</v>
      </c>
      <c r="F207" s="1" t="s">
        <v>26</v>
      </c>
      <c r="G207" s="1" t="s">
        <v>25</v>
      </c>
      <c r="H207" s="1">
        <v>142</v>
      </c>
      <c r="I207" s="1">
        <v>21</v>
      </c>
      <c r="J207" s="1">
        <v>28.2</v>
      </c>
      <c r="K207" s="1">
        <v>242</v>
      </c>
      <c r="L207" s="1">
        <v>138</v>
      </c>
      <c r="M207" s="1">
        <v>227</v>
      </c>
      <c r="N207" s="1">
        <v>157</v>
      </c>
      <c r="O207" s="3" t="s">
        <v>16</v>
      </c>
    </row>
    <row r="208" spans="1:15" x14ac:dyDescent="0.2">
      <c r="A208" s="2">
        <v>25</v>
      </c>
      <c r="B208" s="2" t="s">
        <v>18</v>
      </c>
      <c r="C208" s="2" t="s">
        <v>25</v>
      </c>
      <c r="D208" s="2" t="s">
        <v>25</v>
      </c>
      <c r="E208" s="2" t="s">
        <v>26</v>
      </c>
      <c r="F208" s="2" t="s">
        <v>26</v>
      </c>
      <c r="G208" s="2" t="s">
        <v>25</v>
      </c>
      <c r="H208" s="2">
        <v>172</v>
      </c>
      <c r="I208" s="2">
        <v>42</v>
      </c>
      <c r="J208" s="2">
        <v>39.4</v>
      </c>
      <c r="K208" s="2">
        <v>212</v>
      </c>
      <c r="L208" s="2">
        <v>157</v>
      </c>
      <c r="M208" s="2">
        <v>149</v>
      </c>
      <c r="N208" s="2">
        <v>152</v>
      </c>
      <c r="O208" s="4" t="s">
        <v>16</v>
      </c>
    </row>
    <row r="209" spans="1:15" x14ac:dyDescent="0.2">
      <c r="A209" s="1">
        <v>30</v>
      </c>
      <c r="B209" s="1" t="s">
        <v>18</v>
      </c>
      <c r="C209" s="1" t="s">
        <v>25</v>
      </c>
      <c r="D209" s="1" t="s">
        <v>25</v>
      </c>
      <c r="E209" s="1" t="s">
        <v>26</v>
      </c>
      <c r="F209" s="1" t="s">
        <v>26</v>
      </c>
      <c r="G209" s="1" t="s">
        <v>25</v>
      </c>
      <c r="H209" s="1">
        <v>170</v>
      </c>
      <c r="I209" s="1">
        <v>30</v>
      </c>
      <c r="J209" s="1">
        <v>33.200000000000003</v>
      </c>
      <c r="K209" s="1">
        <v>316</v>
      </c>
      <c r="L209" s="1">
        <v>138</v>
      </c>
      <c r="M209" s="1">
        <v>389</v>
      </c>
      <c r="N209" s="1">
        <v>160</v>
      </c>
      <c r="O209" s="3" t="s">
        <v>16</v>
      </c>
    </row>
    <row r="210" spans="1:15" x14ac:dyDescent="0.2">
      <c r="A210" s="1">
        <v>26</v>
      </c>
      <c r="B210" s="1" t="s">
        <v>18</v>
      </c>
      <c r="C210" s="1" t="s">
        <v>25</v>
      </c>
      <c r="D210" s="1" t="s">
        <v>25</v>
      </c>
      <c r="E210" s="1" t="s">
        <v>26</v>
      </c>
      <c r="F210" s="1" t="s">
        <v>26</v>
      </c>
      <c r="G210" s="1" t="s">
        <v>25</v>
      </c>
      <c r="H210" s="1">
        <v>140</v>
      </c>
      <c r="I210" s="1">
        <v>26</v>
      </c>
      <c r="J210" s="1">
        <v>25.4</v>
      </c>
      <c r="K210" s="1">
        <v>215</v>
      </c>
      <c r="L210" s="1">
        <v>171</v>
      </c>
      <c r="M210" s="1">
        <v>287</v>
      </c>
      <c r="N210" s="1">
        <v>280</v>
      </c>
      <c r="O210" s="3" t="s">
        <v>16</v>
      </c>
    </row>
    <row r="211" spans="1:15" x14ac:dyDescent="0.2">
      <c r="A211" s="1">
        <v>28</v>
      </c>
      <c r="B211" s="1" t="s">
        <v>18</v>
      </c>
      <c r="C211" s="1" t="s">
        <v>25</v>
      </c>
      <c r="D211" s="1" t="s">
        <v>25</v>
      </c>
      <c r="E211" s="1" t="s">
        <v>26</v>
      </c>
      <c r="F211" s="1" t="s">
        <v>26</v>
      </c>
      <c r="G211" s="1" t="s">
        <v>25</v>
      </c>
      <c r="H211" s="1">
        <v>115</v>
      </c>
      <c r="I211" s="1">
        <v>28</v>
      </c>
      <c r="J211" s="1">
        <v>24.6</v>
      </c>
      <c r="K211" s="1">
        <v>210</v>
      </c>
      <c r="L211" s="1">
        <v>126</v>
      </c>
      <c r="M211" s="1">
        <v>200</v>
      </c>
      <c r="N211" s="1">
        <v>179</v>
      </c>
      <c r="O211" s="3" t="s">
        <v>16</v>
      </c>
    </row>
    <row r="212" spans="1:15" x14ac:dyDescent="0.2">
      <c r="A212" s="1">
        <v>57</v>
      </c>
      <c r="B212" s="1" t="s">
        <v>15</v>
      </c>
      <c r="C212" s="1" t="s">
        <v>26</v>
      </c>
      <c r="D212" s="1" t="s">
        <v>25</v>
      </c>
      <c r="E212" s="1" t="s">
        <v>25</v>
      </c>
      <c r="F212" s="1" t="s">
        <v>26</v>
      </c>
      <c r="G212" s="1" t="s">
        <v>25</v>
      </c>
      <c r="H212" s="1">
        <v>100</v>
      </c>
      <c r="I212" s="1">
        <v>21</v>
      </c>
      <c r="J212" s="1">
        <v>30.1</v>
      </c>
      <c r="K212" s="1">
        <v>279</v>
      </c>
      <c r="L212" s="1">
        <v>151</v>
      </c>
      <c r="M212" s="1">
        <v>326</v>
      </c>
      <c r="N212" s="1">
        <v>215</v>
      </c>
      <c r="O212" s="3" t="s">
        <v>22</v>
      </c>
    </row>
    <row r="213" spans="1:15" x14ac:dyDescent="0.2">
      <c r="A213" s="1">
        <v>41</v>
      </c>
      <c r="B213" s="1" t="s">
        <v>18</v>
      </c>
      <c r="C213" s="1" t="s">
        <v>25</v>
      </c>
      <c r="D213" s="1" t="s">
        <v>25</v>
      </c>
      <c r="E213" s="1" t="s">
        <v>25</v>
      </c>
      <c r="F213" s="1" t="s">
        <v>26</v>
      </c>
      <c r="G213" s="1" t="s">
        <v>25</v>
      </c>
      <c r="H213" s="1">
        <v>150</v>
      </c>
      <c r="I213" s="1">
        <v>29</v>
      </c>
      <c r="J213" s="1">
        <v>30.1</v>
      </c>
      <c r="K213" s="1">
        <v>289</v>
      </c>
      <c r="L213" s="1">
        <v>129</v>
      </c>
      <c r="M213" s="1">
        <v>313</v>
      </c>
      <c r="N213" s="1">
        <v>260</v>
      </c>
      <c r="O213" s="3" t="s">
        <v>22</v>
      </c>
    </row>
    <row r="214" spans="1:15" x14ac:dyDescent="0.2">
      <c r="A214" s="1">
        <v>67</v>
      </c>
      <c r="B214" s="1" t="s">
        <v>18</v>
      </c>
      <c r="C214" s="1" t="s">
        <v>25</v>
      </c>
      <c r="D214" s="1" t="s">
        <v>25</v>
      </c>
      <c r="E214" s="1" t="s">
        <v>25</v>
      </c>
      <c r="F214" s="1" t="s">
        <v>26</v>
      </c>
      <c r="G214" s="1" t="s">
        <v>25</v>
      </c>
      <c r="H214" s="1">
        <v>120</v>
      </c>
      <c r="I214" s="1">
        <v>30</v>
      </c>
      <c r="J214" s="1">
        <v>32</v>
      </c>
      <c r="K214" s="1">
        <v>349</v>
      </c>
      <c r="L214" s="1">
        <v>160</v>
      </c>
      <c r="M214" s="1">
        <v>350</v>
      </c>
      <c r="N214" s="1">
        <v>146</v>
      </c>
      <c r="O214" s="3" t="s">
        <v>22</v>
      </c>
    </row>
    <row r="215" spans="1:15" x14ac:dyDescent="0.2">
      <c r="A215" s="1">
        <v>83</v>
      </c>
      <c r="B215" s="1" t="s">
        <v>15</v>
      </c>
      <c r="C215" s="1" t="s">
        <v>25</v>
      </c>
      <c r="D215" s="1" t="s">
        <v>25</v>
      </c>
      <c r="E215" s="1" t="s">
        <v>25</v>
      </c>
      <c r="F215" s="1" t="s">
        <v>26</v>
      </c>
      <c r="G215" s="1" t="s">
        <v>25</v>
      </c>
      <c r="H215" s="1">
        <v>110</v>
      </c>
      <c r="I215" s="1">
        <v>37</v>
      </c>
      <c r="J215" s="1">
        <v>36.200000000000003</v>
      </c>
      <c r="K215" s="1">
        <v>299</v>
      </c>
      <c r="L215" s="1">
        <v>184</v>
      </c>
      <c r="M215" s="1">
        <v>320</v>
      </c>
      <c r="N215" s="1">
        <v>189</v>
      </c>
      <c r="O215" s="3" t="s">
        <v>22</v>
      </c>
    </row>
    <row r="216" spans="1:15" x14ac:dyDescent="0.2">
      <c r="A216" s="1">
        <v>63</v>
      </c>
      <c r="B216" s="1" t="s">
        <v>18</v>
      </c>
      <c r="C216" s="1" t="s">
        <v>25</v>
      </c>
      <c r="D216" s="1" t="s">
        <v>25</v>
      </c>
      <c r="E216" s="1" t="s">
        <v>25</v>
      </c>
      <c r="F216" s="1" t="s">
        <v>26</v>
      </c>
      <c r="G216" s="1" t="s">
        <v>25</v>
      </c>
      <c r="H216" s="1">
        <v>160</v>
      </c>
      <c r="I216" s="1">
        <v>30</v>
      </c>
      <c r="J216" s="1">
        <v>33.6</v>
      </c>
      <c r="K216" s="1">
        <v>215</v>
      </c>
      <c r="L216" s="1">
        <v>148</v>
      </c>
      <c r="M216" s="1">
        <v>220</v>
      </c>
      <c r="N216" s="1">
        <v>175</v>
      </c>
      <c r="O216" s="3" t="s">
        <v>22</v>
      </c>
    </row>
    <row r="217" spans="1:15" x14ac:dyDescent="0.2">
      <c r="A217" s="1">
        <v>57</v>
      </c>
      <c r="B217" s="1" t="s">
        <v>18</v>
      </c>
      <c r="C217" s="1" t="s">
        <v>25</v>
      </c>
      <c r="D217" s="1" t="s">
        <v>25</v>
      </c>
      <c r="E217" s="1" t="s">
        <v>25</v>
      </c>
      <c r="F217" s="1" t="s">
        <v>26</v>
      </c>
      <c r="G217" s="1" t="s">
        <v>25</v>
      </c>
      <c r="H217" s="1">
        <v>120</v>
      </c>
      <c r="I217" s="1">
        <v>29</v>
      </c>
      <c r="J217" s="1">
        <v>28</v>
      </c>
      <c r="K217" s="1">
        <v>298</v>
      </c>
      <c r="L217" s="1">
        <v>139</v>
      </c>
      <c r="M217" s="1">
        <v>264</v>
      </c>
      <c r="N217" s="1">
        <v>224</v>
      </c>
      <c r="O217" s="3" t="s">
        <v>22</v>
      </c>
    </row>
    <row r="218" spans="1:15" x14ac:dyDescent="0.2">
      <c r="A218" s="1">
        <v>57</v>
      </c>
      <c r="B218" s="1" t="s">
        <v>18</v>
      </c>
      <c r="C218" s="1" t="s">
        <v>25</v>
      </c>
      <c r="D218" s="1" t="s">
        <v>25</v>
      </c>
      <c r="E218" s="1" t="s">
        <v>25</v>
      </c>
      <c r="F218" s="1" t="s">
        <v>26</v>
      </c>
      <c r="G218" s="1" t="s">
        <v>25</v>
      </c>
      <c r="H218" s="1">
        <v>130</v>
      </c>
      <c r="I218" s="1">
        <v>29</v>
      </c>
      <c r="J218" s="1">
        <v>28.3</v>
      </c>
      <c r="K218" s="1">
        <v>298</v>
      </c>
      <c r="L218" s="1">
        <v>166</v>
      </c>
      <c r="M218" s="1">
        <v>324</v>
      </c>
      <c r="N218" s="1">
        <v>184</v>
      </c>
      <c r="O218" s="3" t="s">
        <v>22</v>
      </c>
    </row>
    <row r="219" spans="1:15" x14ac:dyDescent="0.2">
      <c r="A219" s="1">
        <v>63</v>
      </c>
      <c r="B219" s="1" t="s">
        <v>18</v>
      </c>
      <c r="C219" s="1" t="s">
        <v>25</v>
      </c>
      <c r="D219" s="1" t="s">
        <v>25</v>
      </c>
      <c r="E219" s="1" t="s">
        <v>25</v>
      </c>
      <c r="F219" s="1" t="s">
        <v>26</v>
      </c>
      <c r="G219" s="1" t="s">
        <v>25</v>
      </c>
      <c r="H219" s="1">
        <v>150</v>
      </c>
      <c r="I219" s="1">
        <v>28</v>
      </c>
      <c r="J219" s="1">
        <v>25.4</v>
      </c>
      <c r="K219" s="1">
        <v>259</v>
      </c>
      <c r="L219" s="1">
        <v>129</v>
      </c>
      <c r="M219" s="1">
        <v>265</v>
      </c>
      <c r="N219" s="1">
        <v>132</v>
      </c>
      <c r="O219" s="3" t="s">
        <v>22</v>
      </c>
    </row>
    <row r="220" spans="1:15" x14ac:dyDescent="0.2">
      <c r="A220" s="1">
        <v>43</v>
      </c>
      <c r="B220" s="1" t="s">
        <v>18</v>
      </c>
      <c r="C220" s="1" t="s">
        <v>25</v>
      </c>
      <c r="D220" s="1" t="s">
        <v>25</v>
      </c>
      <c r="E220" s="1" t="s">
        <v>25</v>
      </c>
      <c r="F220" s="1" t="s">
        <v>26</v>
      </c>
      <c r="G220" s="1" t="s">
        <v>25</v>
      </c>
      <c r="H220" s="1">
        <v>120</v>
      </c>
      <c r="I220" s="1">
        <v>28</v>
      </c>
      <c r="J220" s="1">
        <v>25.9</v>
      </c>
      <c r="K220" s="1">
        <v>255</v>
      </c>
      <c r="L220" s="1">
        <v>147</v>
      </c>
      <c r="M220" s="1">
        <v>289</v>
      </c>
      <c r="N220" s="1">
        <v>211</v>
      </c>
      <c r="O220" s="3" t="s">
        <v>22</v>
      </c>
    </row>
    <row r="221" spans="1:15" x14ac:dyDescent="0.2">
      <c r="A221" s="1">
        <v>64</v>
      </c>
      <c r="B221" s="1" t="s">
        <v>18</v>
      </c>
      <c r="C221" s="1" t="s">
        <v>25</v>
      </c>
      <c r="D221" s="1" t="s">
        <v>25</v>
      </c>
      <c r="E221" s="1" t="s">
        <v>25</v>
      </c>
      <c r="F221" s="1" t="s">
        <v>26</v>
      </c>
      <c r="G221" s="1" t="s">
        <v>25</v>
      </c>
      <c r="H221" s="1">
        <v>130</v>
      </c>
      <c r="I221" s="1">
        <v>27</v>
      </c>
      <c r="J221" s="1">
        <v>30.9</v>
      </c>
      <c r="K221" s="1">
        <v>280</v>
      </c>
      <c r="L221" s="1">
        <v>140</v>
      </c>
      <c r="M221" s="1">
        <v>299</v>
      </c>
      <c r="N221" s="1">
        <v>189</v>
      </c>
      <c r="O221" s="3" t="s">
        <v>22</v>
      </c>
    </row>
    <row r="222" spans="1:15" x14ac:dyDescent="0.2">
      <c r="A222" s="1">
        <v>58</v>
      </c>
      <c r="B222" s="1" t="s">
        <v>15</v>
      </c>
      <c r="C222" s="1" t="s">
        <v>25</v>
      </c>
      <c r="D222" s="1" t="s">
        <v>25</v>
      </c>
      <c r="E222" s="1" t="s">
        <v>25</v>
      </c>
      <c r="F222" s="1" t="s">
        <v>26</v>
      </c>
      <c r="G222" s="1" t="s">
        <v>25</v>
      </c>
      <c r="H222" s="1">
        <v>130</v>
      </c>
      <c r="I222" s="1">
        <v>27</v>
      </c>
      <c r="J222" s="1">
        <v>33.200000000000003</v>
      </c>
      <c r="K222" s="1">
        <v>290</v>
      </c>
      <c r="L222" s="1">
        <v>156</v>
      </c>
      <c r="M222" s="1">
        <v>310</v>
      </c>
      <c r="N222" s="1">
        <v>243</v>
      </c>
      <c r="O222" s="3" t="s">
        <v>22</v>
      </c>
    </row>
    <row r="223" spans="1:15" x14ac:dyDescent="0.2">
      <c r="A223" s="1">
        <v>56</v>
      </c>
      <c r="B223" s="1" t="s">
        <v>15</v>
      </c>
      <c r="C223" s="1" t="s">
        <v>25</v>
      </c>
      <c r="D223" s="1" t="s">
        <v>25</v>
      </c>
      <c r="E223" s="1" t="s">
        <v>25</v>
      </c>
      <c r="F223" s="1" t="s">
        <v>26</v>
      </c>
      <c r="G223" s="1" t="s">
        <v>25</v>
      </c>
      <c r="H223" s="1">
        <v>120</v>
      </c>
      <c r="I223" s="1">
        <v>24</v>
      </c>
      <c r="J223" s="1">
        <v>26.9</v>
      </c>
      <c r="K223" s="1">
        <v>276</v>
      </c>
      <c r="L223" s="1">
        <v>165</v>
      </c>
      <c r="M223" s="1">
        <v>189</v>
      </c>
      <c r="N223" s="1">
        <v>151</v>
      </c>
      <c r="O223" s="3" t="s">
        <v>22</v>
      </c>
    </row>
    <row r="224" spans="1:15" x14ac:dyDescent="0.2">
      <c r="A224" s="2">
        <v>58</v>
      </c>
      <c r="B224" s="2" t="s">
        <v>18</v>
      </c>
      <c r="C224" s="2" t="s">
        <v>25</v>
      </c>
      <c r="D224" s="2" t="s">
        <v>25</v>
      </c>
      <c r="E224" s="2" t="s">
        <v>25</v>
      </c>
      <c r="F224" s="2" t="s">
        <v>26</v>
      </c>
      <c r="G224" s="2" t="s">
        <v>25</v>
      </c>
      <c r="H224" s="2">
        <v>118</v>
      </c>
      <c r="I224" s="2">
        <v>29</v>
      </c>
      <c r="J224" s="2">
        <v>27.5</v>
      </c>
      <c r="K224" s="2">
        <v>281</v>
      </c>
      <c r="L224" s="2">
        <v>157</v>
      </c>
      <c r="M224" s="2">
        <v>240</v>
      </c>
      <c r="N224" s="2">
        <v>148</v>
      </c>
      <c r="O224" s="4" t="s">
        <v>22</v>
      </c>
    </row>
    <row r="225" spans="1:15" x14ac:dyDescent="0.2">
      <c r="A225" s="2">
        <v>51</v>
      </c>
      <c r="B225" s="2" t="s">
        <v>15</v>
      </c>
      <c r="C225" s="2" t="s">
        <v>25</v>
      </c>
      <c r="D225" s="2" t="s">
        <v>25</v>
      </c>
      <c r="E225" s="2" t="s">
        <v>25</v>
      </c>
      <c r="F225" s="2" t="s">
        <v>26</v>
      </c>
      <c r="G225" s="2" t="s">
        <v>25</v>
      </c>
      <c r="H225" s="2">
        <v>144</v>
      </c>
      <c r="I225" s="2">
        <v>31</v>
      </c>
      <c r="J225" s="2">
        <v>33.799999999999997</v>
      </c>
      <c r="K225" s="2">
        <v>210</v>
      </c>
      <c r="L225" s="2">
        <v>187</v>
      </c>
      <c r="M225" s="2">
        <v>197</v>
      </c>
      <c r="N225" s="2">
        <v>185</v>
      </c>
      <c r="O225" s="4" t="s">
        <v>22</v>
      </c>
    </row>
    <row r="226" spans="1:15" x14ac:dyDescent="0.2">
      <c r="A226" s="2">
        <v>55</v>
      </c>
      <c r="B226" s="2" t="s">
        <v>18</v>
      </c>
      <c r="C226" s="2" t="s">
        <v>25</v>
      </c>
      <c r="D226" s="2" t="s">
        <v>25</v>
      </c>
      <c r="E226" s="2" t="s">
        <v>25</v>
      </c>
      <c r="F226" s="2" t="s">
        <v>26</v>
      </c>
      <c r="G226" s="2" t="s">
        <v>25</v>
      </c>
      <c r="H226" s="2">
        <v>130</v>
      </c>
      <c r="I226" s="2">
        <v>22</v>
      </c>
      <c r="J226" s="2">
        <v>28.1</v>
      </c>
      <c r="K226" s="2">
        <v>196</v>
      </c>
      <c r="L226" s="2">
        <v>160</v>
      </c>
      <c r="M226" s="2">
        <v>186</v>
      </c>
      <c r="N226" s="2">
        <v>158</v>
      </c>
      <c r="O226" s="4" t="s">
        <v>22</v>
      </c>
    </row>
    <row r="227" spans="1:15" x14ac:dyDescent="0.2">
      <c r="A227" s="1">
        <v>43</v>
      </c>
      <c r="B227" s="1" t="s">
        <v>15</v>
      </c>
      <c r="C227" s="1" t="s">
        <v>25</v>
      </c>
      <c r="D227" s="1" t="s">
        <v>25</v>
      </c>
      <c r="E227" s="1" t="s">
        <v>25</v>
      </c>
      <c r="F227" s="1" t="s">
        <v>26</v>
      </c>
      <c r="G227" s="1" t="s">
        <v>25</v>
      </c>
      <c r="H227" s="1">
        <v>145</v>
      </c>
      <c r="I227" s="1">
        <v>29</v>
      </c>
      <c r="J227" s="1">
        <v>24.1</v>
      </c>
      <c r="K227" s="1">
        <v>310</v>
      </c>
      <c r="L227" s="1">
        <v>147</v>
      </c>
      <c r="M227" s="1">
        <v>295</v>
      </c>
      <c r="N227" s="1">
        <v>216</v>
      </c>
      <c r="O227" s="3" t="s">
        <v>22</v>
      </c>
    </row>
    <row r="228" spans="1:15" x14ac:dyDescent="0.2">
      <c r="A228" s="1">
        <v>53</v>
      </c>
      <c r="B228" s="1" t="s">
        <v>18</v>
      </c>
      <c r="C228" s="1" t="s">
        <v>25</v>
      </c>
      <c r="D228" s="1" t="s">
        <v>25</v>
      </c>
      <c r="E228" s="1" t="s">
        <v>25</v>
      </c>
      <c r="F228" s="1" t="s">
        <v>26</v>
      </c>
      <c r="G228" s="1" t="s">
        <v>25</v>
      </c>
      <c r="H228" s="1">
        <v>165</v>
      </c>
      <c r="I228" s="1">
        <v>32</v>
      </c>
      <c r="J228" s="1">
        <v>36.6</v>
      </c>
      <c r="K228" s="1">
        <v>286</v>
      </c>
      <c r="L228" s="1">
        <v>143</v>
      </c>
      <c r="M228" s="1">
        <v>345</v>
      </c>
      <c r="N228" s="1">
        <v>256</v>
      </c>
      <c r="O228" s="3" t="s">
        <v>22</v>
      </c>
    </row>
    <row r="229" spans="1:15" x14ac:dyDescent="0.2">
      <c r="A229" s="1">
        <v>52</v>
      </c>
      <c r="B229" s="1" t="s">
        <v>15</v>
      </c>
      <c r="C229" s="1" t="s">
        <v>25</v>
      </c>
      <c r="D229" s="1" t="s">
        <v>25</v>
      </c>
      <c r="E229" s="1" t="s">
        <v>25</v>
      </c>
      <c r="F229" s="1" t="s">
        <v>26</v>
      </c>
      <c r="G229" s="1" t="s">
        <v>25</v>
      </c>
      <c r="H229" s="1">
        <v>150</v>
      </c>
      <c r="I229" s="1">
        <v>22</v>
      </c>
      <c r="J229" s="1">
        <v>22.2</v>
      </c>
      <c r="K229" s="1">
        <v>289</v>
      </c>
      <c r="L229" s="1">
        <v>145</v>
      </c>
      <c r="M229" s="1">
        <v>335</v>
      </c>
      <c r="N229" s="1">
        <v>234</v>
      </c>
      <c r="O229" s="3" t="s">
        <v>22</v>
      </c>
    </row>
    <row r="230" spans="1:15" x14ac:dyDescent="0.2">
      <c r="A230" s="1">
        <v>49</v>
      </c>
      <c r="B230" s="1" t="s">
        <v>18</v>
      </c>
      <c r="C230" s="1" t="s">
        <v>25</v>
      </c>
      <c r="D230" s="1" t="s">
        <v>25</v>
      </c>
      <c r="E230" s="1" t="s">
        <v>25</v>
      </c>
      <c r="F230" s="1" t="s">
        <v>26</v>
      </c>
      <c r="G230" s="1" t="s">
        <v>25</v>
      </c>
      <c r="H230" s="1">
        <v>170</v>
      </c>
      <c r="I230" s="1">
        <v>32</v>
      </c>
      <c r="J230" s="1">
        <v>31.6</v>
      </c>
      <c r="K230" s="1">
        <v>315</v>
      </c>
      <c r="L230" s="1">
        <v>158</v>
      </c>
      <c r="M230" s="1">
        <v>390</v>
      </c>
      <c r="N230" s="1">
        <v>169</v>
      </c>
      <c r="O230" s="3" t="s">
        <v>22</v>
      </c>
    </row>
    <row r="231" spans="1:15" x14ac:dyDescent="0.2">
      <c r="A231" s="1">
        <v>62</v>
      </c>
      <c r="B231" s="1" t="s">
        <v>18</v>
      </c>
      <c r="C231" s="1" t="s">
        <v>25</v>
      </c>
      <c r="D231" s="1" t="s">
        <v>25</v>
      </c>
      <c r="E231" s="1" t="s">
        <v>25</v>
      </c>
      <c r="F231" s="1" t="s">
        <v>26</v>
      </c>
      <c r="G231" s="1" t="s">
        <v>25</v>
      </c>
      <c r="H231" s="1">
        <v>160</v>
      </c>
      <c r="I231" s="1">
        <v>28</v>
      </c>
      <c r="J231" s="1">
        <v>34</v>
      </c>
      <c r="K231" s="1">
        <v>325</v>
      </c>
      <c r="L231" s="1">
        <v>180</v>
      </c>
      <c r="M231" s="1">
        <v>360</v>
      </c>
      <c r="N231" s="1">
        <v>246</v>
      </c>
      <c r="O231" s="3" t="s">
        <v>22</v>
      </c>
    </row>
    <row r="232" spans="1:15" x14ac:dyDescent="0.2">
      <c r="A232" s="1">
        <v>41</v>
      </c>
      <c r="B232" s="1" t="s">
        <v>18</v>
      </c>
      <c r="C232" s="1" t="s">
        <v>25</v>
      </c>
      <c r="D232" s="1" t="s">
        <v>25</v>
      </c>
      <c r="E232" s="1" t="s">
        <v>25</v>
      </c>
      <c r="F232" s="1" t="s">
        <v>26</v>
      </c>
      <c r="G232" s="1" t="s">
        <v>25</v>
      </c>
      <c r="H232" s="1">
        <v>133</v>
      </c>
      <c r="I232" s="1">
        <v>27</v>
      </c>
      <c r="J232" s="1">
        <v>30.2</v>
      </c>
      <c r="K232" s="1">
        <v>297</v>
      </c>
      <c r="L232" s="1">
        <v>133</v>
      </c>
      <c r="M232" s="1">
        <v>345</v>
      </c>
      <c r="N232" s="1">
        <v>160</v>
      </c>
      <c r="O232" s="3" t="s">
        <v>22</v>
      </c>
    </row>
    <row r="233" spans="1:15" x14ac:dyDescent="0.2">
      <c r="A233" s="1">
        <v>65</v>
      </c>
      <c r="B233" s="1" t="s">
        <v>18</v>
      </c>
      <c r="C233" s="1" t="s">
        <v>25</v>
      </c>
      <c r="D233" s="1" t="s">
        <v>25</v>
      </c>
      <c r="E233" s="1" t="s">
        <v>25</v>
      </c>
      <c r="F233" s="1" t="s">
        <v>26</v>
      </c>
      <c r="G233" s="1" t="s">
        <v>25</v>
      </c>
      <c r="H233" s="1">
        <v>120</v>
      </c>
      <c r="I233" s="1">
        <v>29</v>
      </c>
      <c r="J233" s="1">
        <v>30</v>
      </c>
      <c r="K233" s="1">
        <v>314</v>
      </c>
      <c r="L233" s="1">
        <v>180</v>
      </c>
      <c r="M233" s="1">
        <v>389</v>
      </c>
      <c r="N233" s="1">
        <v>284</v>
      </c>
      <c r="O233" s="3" t="s">
        <v>22</v>
      </c>
    </row>
    <row r="234" spans="1:15" x14ac:dyDescent="0.2">
      <c r="A234" s="1">
        <v>34</v>
      </c>
      <c r="B234" s="1" t="s">
        <v>18</v>
      </c>
      <c r="C234" s="1" t="s">
        <v>25</v>
      </c>
      <c r="D234" s="1" t="s">
        <v>25</v>
      </c>
      <c r="E234" s="1" t="s">
        <v>25</v>
      </c>
      <c r="F234" s="1" t="s">
        <v>26</v>
      </c>
      <c r="G234" s="1" t="s">
        <v>25</v>
      </c>
      <c r="H234" s="1">
        <v>110</v>
      </c>
      <c r="I234" s="1">
        <v>29</v>
      </c>
      <c r="J234" s="1">
        <v>33.700000000000003</v>
      </c>
      <c r="K234" s="1">
        <v>231</v>
      </c>
      <c r="L234" s="1">
        <v>176</v>
      </c>
      <c r="M234" s="1">
        <v>286</v>
      </c>
      <c r="N234" s="1">
        <v>224</v>
      </c>
      <c r="O234" s="3" t="s">
        <v>22</v>
      </c>
    </row>
    <row r="235" spans="1:15" x14ac:dyDescent="0.2">
      <c r="A235" s="1">
        <v>53</v>
      </c>
      <c r="B235" s="1" t="s">
        <v>18</v>
      </c>
      <c r="C235" s="1" t="s">
        <v>25</v>
      </c>
      <c r="D235" s="1" t="s">
        <v>25</v>
      </c>
      <c r="E235" s="1" t="s">
        <v>25</v>
      </c>
      <c r="F235" s="1" t="s">
        <v>26</v>
      </c>
      <c r="G235" s="1" t="s">
        <v>25</v>
      </c>
      <c r="H235" s="1">
        <v>110</v>
      </c>
      <c r="I235" s="1">
        <v>32</v>
      </c>
      <c r="J235" s="1">
        <v>34.700000000000003</v>
      </c>
      <c r="K235" s="1">
        <v>280</v>
      </c>
      <c r="L235" s="1">
        <v>150</v>
      </c>
      <c r="M235" s="1">
        <v>369</v>
      </c>
      <c r="N235" s="1">
        <v>175</v>
      </c>
      <c r="O235" s="3" t="s">
        <v>22</v>
      </c>
    </row>
    <row r="236" spans="1:15" x14ac:dyDescent="0.2">
      <c r="A236" s="1">
        <v>68</v>
      </c>
      <c r="B236" s="1" t="s">
        <v>18</v>
      </c>
      <c r="C236" s="1" t="s">
        <v>25</v>
      </c>
      <c r="D236" s="1" t="s">
        <v>25</v>
      </c>
      <c r="E236" s="1" t="s">
        <v>25</v>
      </c>
      <c r="F236" s="1" t="s">
        <v>26</v>
      </c>
      <c r="G236" s="1" t="s">
        <v>25</v>
      </c>
      <c r="H236" s="1">
        <v>160</v>
      </c>
      <c r="I236" s="1">
        <v>27</v>
      </c>
      <c r="J236" s="1">
        <v>29.7</v>
      </c>
      <c r="K236" s="1">
        <v>280</v>
      </c>
      <c r="L236" s="1">
        <v>187</v>
      </c>
      <c r="M236" s="1">
        <v>347</v>
      </c>
      <c r="N236" s="1">
        <v>162</v>
      </c>
      <c r="O236" s="3" t="s">
        <v>22</v>
      </c>
    </row>
    <row r="237" spans="1:15" x14ac:dyDescent="0.2">
      <c r="A237" s="1">
        <v>62</v>
      </c>
      <c r="B237" s="1" t="s">
        <v>18</v>
      </c>
      <c r="C237" s="1" t="s">
        <v>25</v>
      </c>
      <c r="D237" s="1" t="s">
        <v>25</v>
      </c>
      <c r="E237" s="1" t="s">
        <v>25</v>
      </c>
      <c r="F237" s="1" t="s">
        <v>26</v>
      </c>
      <c r="G237" s="1" t="s">
        <v>25</v>
      </c>
      <c r="H237" s="1">
        <v>130</v>
      </c>
      <c r="I237" s="1">
        <v>28</v>
      </c>
      <c r="J237" s="1">
        <v>32.5</v>
      </c>
      <c r="K237" s="1">
        <v>286</v>
      </c>
      <c r="L237" s="1">
        <v>146</v>
      </c>
      <c r="M237" s="1">
        <v>365</v>
      </c>
      <c r="N237" s="1">
        <v>226</v>
      </c>
      <c r="O237" s="3" t="s">
        <v>22</v>
      </c>
    </row>
    <row r="238" spans="1:15" x14ac:dyDescent="0.2">
      <c r="A238" s="1">
        <v>43</v>
      </c>
      <c r="B238" s="1" t="s">
        <v>18</v>
      </c>
      <c r="C238" s="1" t="s">
        <v>25</v>
      </c>
      <c r="D238" s="1" t="s">
        <v>25</v>
      </c>
      <c r="E238" s="1" t="s">
        <v>25</v>
      </c>
      <c r="F238" s="1" t="s">
        <v>26</v>
      </c>
      <c r="G238" s="1" t="s">
        <v>25</v>
      </c>
      <c r="H238" s="1">
        <v>150</v>
      </c>
      <c r="I238" s="1">
        <v>31</v>
      </c>
      <c r="J238" s="1">
        <v>25.4</v>
      </c>
      <c r="K238" s="1">
        <v>245</v>
      </c>
      <c r="L238" s="1">
        <v>141</v>
      </c>
      <c r="M238" s="1">
        <v>265</v>
      </c>
      <c r="N238" s="1">
        <v>175</v>
      </c>
      <c r="O238" s="3" t="s">
        <v>22</v>
      </c>
    </row>
    <row r="239" spans="1:15" x14ac:dyDescent="0.2">
      <c r="A239" s="1">
        <v>56</v>
      </c>
      <c r="B239" s="1" t="s">
        <v>18</v>
      </c>
      <c r="C239" s="1" t="s">
        <v>25</v>
      </c>
      <c r="D239" s="1" t="s">
        <v>25</v>
      </c>
      <c r="E239" s="1" t="s">
        <v>25</v>
      </c>
      <c r="F239" s="1" t="s">
        <v>26</v>
      </c>
      <c r="G239" s="1" t="s">
        <v>25</v>
      </c>
      <c r="H239" s="1">
        <v>180</v>
      </c>
      <c r="I239" s="1">
        <v>26</v>
      </c>
      <c r="J239" s="1">
        <v>28.6</v>
      </c>
      <c r="K239" s="1">
        <v>287</v>
      </c>
      <c r="L239" s="1">
        <v>139</v>
      </c>
      <c r="M239" s="1">
        <v>327</v>
      </c>
      <c r="N239" s="1">
        <v>243</v>
      </c>
      <c r="O239" s="3" t="s">
        <v>22</v>
      </c>
    </row>
    <row r="240" spans="1:15" x14ac:dyDescent="0.2">
      <c r="A240" s="1">
        <v>59</v>
      </c>
      <c r="B240" s="1" t="s">
        <v>15</v>
      </c>
      <c r="C240" s="1" t="s">
        <v>25</v>
      </c>
      <c r="D240" s="1" t="s">
        <v>25</v>
      </c>
      <c r="E240" s="1" t="s">
        <v>25</v>
      </c>
      <c r="F240" s="1" t="s">
        <v>26</v>
      </c>
      <c r="G240" s="1" t="s">
        <v>25</v>
      </c>
      <c r="H240" s="1">
        <v>130</v>
      </c>
      <c r="I240" s="1">
        <v>28</v>
      </c>
      <c r="J240" s="1">
        <v>28.4</v>
      </c>
      <c r="K240" s="1">
        <v>216</v>
      </c>
      <c r="L240" s="1">
        <v>129</v>
      </c>
      <c r="M240" s="1">
        <v>245</v>
      </c>
      <c r="N240" s="1">
        <v>160</v>
      </c>
      <c r="O240" s="3" t="s">
        <v>22</v>
      </c>
    </row>
    <row r="241" spans="1:15" x14ac:dyDescent="0.2">
      <c r="A241" s="1">
        <v>59</v>
      </c>
      <c r="B241" s="1" t="s">
        <v>18</v>
      </c>
      <c r="C241" s="1" t="s">
        <v>25</v>
      </c>
      <c r="D241" s="1" t="s">
        <v>25</v>
      </c>
      <c r="E241" s="1" t="s">
        <v>25</v>
      </c>
      <c r="F241" s="1" t="s">
        <v>26</v>
      </c>
      <c r="G241" s="1" t="s">
        <v>25</v>
      </c>
      <c r="H241" s="1">
        <v>110</v>
      </c>
      <c r="I241" s="1">
        <v>32</v>
      </c>
      <c r="J241" s="1">
        <v>28</v>
      </c>
      <c r="K241" s="1">
        <v>350</v>
      </c>
      <c r="L241" s="1">
        <v>154</v>
      </c>
      <c r="M241" s="1">
        <v>421</v>
      </c>
      <c r="N241" s="1">
        <v>195</v>
      </c>
      <c r="O241" s="3" t="s">
        <v>22</v>
      </c>
    </row>
    <row r="242" spans="1:15" x14ac:dyDescent="0.2">
      <c r="A242" s="1">
        <v>70</v>
      </c>
      <c r="B242" s="1" t="s">
        <v>15</v>
      </c>
      <c r="C242" s="1" t="s">
        <v>25</v>
      </c>
      <c r="D242" s="1" t="s">
        <v>25</v>
      </c>
      <c r="E242" s="1" t="s">
        <v>25</v>
      </c>
      <c r="F242" s="1" t="s">
        <v>26</v>
      </c>
      <c r="G242" s="1" t="s">
        <v>25</v>
      </c>
      <c r="H242" s="1">
        <v>130</v>
      </c>
      <c r="I242" s="1">
        <v>30</v>
      </c>
      <c r="J242" s="1">
        <v>27.5</v>
      </c>
      <c r="K242" s="1">
        <v>263</v>
      </c>
      <c r="L242" s="1">
        <v>151</v>
      </c>
      <c r="M242" s="1">
        <v>312</v>
      </c>
      <c r="N242" s="1">
        <v>169</v>
      </c>
      <c r="O242" s="3" t="s">
        <v>22</v>
      </c>
    </row>
    <row r="243" spans="1:15" x14ac:dyDescent="0.2">
      <c r="A243" s="1">
        <v>63</v>
      </c>
      <c r="B243" s="1" t="s">
        <v>18</v>
      </c>
      <c r="C243" s="1" t="s">
        <v>25</v>
      </c>
      <c r="D243" s="1" t="s">
        <v>25</v>
      </c>
      <c r="E243" s="1" t="s">
        <v>25</v>
      </c>
      <c r="F243" s="1" t="s">
        <v>26</v>
      </c>
      <c r="G243" s="1" t="s">
        <v>25</v>
      </c>
      <c r="H243" s="1">
        <v>120</v>
      </c>
      <c r="I243" s="1">
        <v>32</v>
      </c>
      <c r="J243" s="1">
        <v>27.1</v>
      </c>
      <c r="K243" s="1">
        <v>244</v>
      </c>
      <c r="L243" s="1">
        <v>128</v>
      </c>
      <c r="M243" s="1">
        <v>253</v>
      </c>
      <c r="N243" s="1">
        <v>190</v>
      </c>
      <c r="O243" s="3" t="s">
        <v>22</v>
      </c>
    </row>
    <row r="244" spans="1:15" x14ac:dyDescent="0.2">
      <c r="A244" s="1">
        <v>38</v>
      </c>
      <c r="B244" s="1" t="s">
        <v>18</v>
      </c>
      <c r="C244" s="1" t="s">
        <v>25</v>
      </c>
      <c r="D244" s="1" t="s">
        <v>25</v>
      </c>
      <c r="E244" s="1" t="s">
        <v>25</v>
      </c>
      <c r="F244" s="1" t="s">
        <v>26</v>
      </c>
      <c r="G244" s="1" t="s">
        <v>25</v>
      </c>
      <c r="H244" s="1">
        <v>90</v>
      </c>
      <c r="I244" s="1">
        <v>34</v>
      </c>
      <c r="J244" s="1">
        <v>31.7</v>
      </c>
      <c r="K244" s="1">
        <v>422</v>
      </c>
      <c r="L244" s="1">
        <v>180</v>
      </c>
      <c r="M244" s="1">
        <v>420</v>
      </c>
      <c r="N244" s="1">
        <v>232</v>
      </c>
      <c r="O244" s="3" t="s">
        <v>22</v>
      </c>
    </row>
    <row r="245" spans="1:15" x14ac:dyDescent="0.2">
      <c r="A245" s="1">
        <v>55</v>
      </c>
      <c r="B245" s="1" t="s">
        <v>18</v>
      </c>
      <c r="C245" s="1" t="s">
        <v>25</v>
      </c>
      <c r="D245" s="1" t="s">
        <v>25</v>
      </c>
      <c r="E245" s="1" t="s">
        <v>25</v>
      </c>
      <c r="F245" s="1" t="s">
        <v>26</v>
      </c>
      <c r="G245" s="1" t="s">
        <v>25</v>
      </c>
      <c r="H245" s="1">
        <v>130</v>
      </c>
      <c r="I245" s="1">
        <v>21</v>
      </c>
      <c r="J245" s="1">
        <v>23.8</v>
      </c>
      <c r="K245" s="1">
        <v>212</v>
      </c>
      <c r="L245" s="1">
        <v>144</v>
      </c>
      <c r="M245" s="1">
        <v>256</v>
      </c>
      <c r="N245" s="1">
        <v>198</v>
      </c>
      <c r="O245" s="3" t="s">
        <v>22</v>
      </c>
    </row>
    <row r="246" spans="1:15" x14ac:dyDescent="0.2">
      <c r="A246" s="1">
        <v>70</v>
      </c>
      <c r="B246" s="1" t="s">
        <v>18</v>
      </c>
      <c r="C246" s="1" t="s">
        <v>25</v>
      </c>
      <c r="D246" s="1" t="s">
        <v>25</v>
      </c>
      <c r="E246" s="1" t="s">
        <v>25</v>
      </c>
      <c r="F246" s="1" t="s">
        <v>26</v>
      </c>
      <c r="G246" s="1" t="s">
        <v>25</v>
      </c>
      <c r="H246" s="1">
        <v>90</v>
      </c>
      <c r="I246" s="1">
        <v>18</v>
      </c>
      <c r="J246" s="1">
        <v>24.7</v>
      </c>
      <c r="K246" s="1">
        <v>416</v>
      </c>
      <c r="L246" s="1">
        <v>83</v>
      </c>
      <c r="M246" s="1">
        <v>360</v>
      </c>
      <c r="N246" s="1">
        <v>165</v>
      </c>
      <c r="O246" s="3" t="s">
        <v>22</v>
      </c>
    </row>
    <row r="247" spans="1:15" x14ac:dyDescent="0.2">
      <c r="A247" s="1">
        <v>50</v>
      </c>
      <c r="B247" s="1" t="s">
        <v>18</v>
      </c>
      <c r="C247" s="1" t="s">
        <v>25</v>
      </c>
      <c r="D247" s="1" t="s">
        <v>25</v>
      </c>
      <c r="E247" s="1" t="s">
        <v>25</v>
      </c>
      <c r="F247" s="1" t="s">
        <v>26</v>
      </c>
      <c r="G247" s="1" t="s">
        <v>25</v>
      </c>
      <c r="H247" s="1">
        <v>100</v>
      </c>
      <c r="I247" s="1">
        <v>28</v>
      </c>
      <c r="J247" s="1">
        <v>31.6</v>
      </c>
      <c r="K247" s="1">
        <v>205</v>
      </c>
      <c r="L247" s="1">
        <v>171</v>
      </c>
      <c r="M247" s="1">
        <v>206</v>
      </c>
      <c r="N247" s="1">
        <v>179</v>
      </c>
      <c r="O247" s="3" t="s">
        <v>22</v>
      </c>
    </row>
    <row r="248" spans="1:15" x14ac:dyDescent="0.2">
      <c r="A248" s="1">
        <v>40</v>
      </c>
      <c r="B248" s="1" t="s">
        <v>15</v>
      </c>
      <c r="C248" s="1" t="s">
        <v>25</v>
      </c>
      <c r="D248" s="1" t="s">
        <v>25</v>
      </c>
      <c r="E248" s="1" t="s">
        <v>25</v>
      </c>
      <c r="F248" s="1" t="s">
        <v>26</v>
      </c>
      <c r="G248" s="1" t="s">
        <v>25</v>
      </c>
      <c r="H248" s="1">
        <v>110</v>
      </c>
      <c r="I248" s="1">
        <v>24</v>
      </c>
      <c r="J248" s="1">
        <v>23.4</v>
      </c>
      <c r="K248" s="1">
        <v>304</v>
      </c>
      <c r="L248" s="1">
        <v>155</v>
      </c>
      <c r="M248" s="1">
        <v>325</v>
      </c>
      <c r="N248" s="1">
        <v>150</v>
      </c>
      <c r="O248" s="3" t="s">
        <v>22</v>
      </c>
    </row>
    <row r="249" spans="1:15" x14ac:dyDescent="0.2">
      <c r="A249" s="1">
        <v>64</v>
      </c>
      <c r="B249" s="1" t="s">
        <v>15</v>
      </c>
      <c r="C249" s="1" t="s">
        <v>25</v>
      </c>
      <c r="D249" s="1" t="s">
        <v>25</v>
      </c>
      <c r="E249" s="1" t="s">
        <v>25</v>
      </c>
      <c r="F249" s="1" t="s">
        <v>26</v>
      </c>
      <c r="G249" s="1" t="s">
        <v>25</v>
      </c>
      <c r="H249" s="1">
        <v>110</v>
      </c>
      <c r="I249" s="1">
        <v>28</v>
      </c>
      <c r="J249" s="1">
        <v>26.1</v>
      </c>
      <c r="K249" s="1">
        <v>223</v>
      </c>
      <c r="L249" s="1">
        <v>146</v>
      </c>
      <c r="M249" s="1">
        <v>245</v>
      </c>
      <c r="N249" s="1">
        <v>254</v>
      </c>
      <c r="O249" s="3" t="s">
        <v>22</v>
      </c>
    </row>
    <row r="250" spans="1:15" x14ac:dyDescent="0.2">
      <c r="A250" s="1">
        <v>57</v>
      </c>
      <c r="B250" s="1" t="s">
        <v>15</v>
      </c>
      <c r="C250" s="1" t="s">
        <v>25</v>
      </c>
      <c r="D250" s="1" t="s">
        <v>25</v>
      </c>
      <c r="E250" s="1" t="s">
        <v>25</v>
      </c>
      <c r="F250" s="1" t="s">
        <v>26</v>
      </c>
      <c r="G250" s="1" t="s">
        <v>25</v>
      </c>
      <c r="H250" s="1">
        <v>140</v>
      </c>
      <c r="I250" s="1">
        <v>21</v>
      </c>
      <c r="J250" s="1">
        <v>29.6</v>
      </c>
      <c r="K250" s="1">
        <v>425</v>
      </c>
      <c r="L250" s="1">
        <v>197</v>
      </c>
      <c r="M250" s="1">
        <v>437</v>
      </c>
      <c r="N250" s="1">
        <v>198</v>
      </c>
      <c r="O250" s="3" t="s">
        <v>22</v>
      </c>
    </row>
    <row r="251" spans="1:15" x14ac:dyDescent="0.2">
      <c r="A251" s="1">
        <v>64</v>
      </c>
      <c r="B251" s="1" t="s">
        <v>18</v>
      </c>
      <c r="C251" s="1" t="s">
        <v>25</v>
      </c>
      <c r="D251" s="1" t="s">
        <v>25</v>
      </c>
      <c r="E251" s="1" t="s">
        <v>25</v>
      </c>
      <c r="F251" s="1" t="s">
        <v>26</v>
      </c>
      <c r="G251" s="1" t="s">
        <v>25</v>
      </c>
      <c r="H251" s="1">
        <v>90</v>
      </c>
      <c r="I251" s="1">
        <v>31</v>
      </c>
      <c r="J251" s="1">
        <v>30.3</v>
      </c>
      <c r="K251" s="1">
        <v>328</v>
      </c>
      <c r="L251" s="1">
        <v>137</v>
      </c>
      <c r="M251" s="1">
        <v>320</v>
      </c>
      <c r="N251" s="1">
        <v>178</v>
      </c>
      <c r="O251" s="3" t="s">
        <v>22</v>
      </c>
    </row>
    <row r="252" spans="1:15" x14ac:dyDescent="0.2">
      <c r="A252" s="1">
        <v>71</v>
      </c>
      <c r="B252" s="1" t="s">
        <v>18</v>
      </c>
      <c r="C252" s="1" t="s">
        <v>25</v>
      </c>
      <c r="D252" s="1" t="s">
        <v>25</v>
      </c>
      <c r="E252" s="1" t="s">
        <v>25</v>
      </c>
      <c r="F252" s="1" t="s">
        <v>26</v>
      </c>
      <c r="G252" s="1" t="s">
        <v>25</v>
      </c>
      <c r="H252" s="1">
        <v>110</v>
      </c>
      <c r="I252" s="1">
        <v>26</v>
      </c>
      <c r="J252" s="1">
        <v>34</v>
      </c>
      <c r="K252" s="1">
        <v>207</v>
      </c>
      <c r="L252" s="1">
        <v>148</v>
      </c>
      <c r="M252" s="1">
        <v>221</v>
      </c>
      <c r="N252" s="1">
        <v>228</v>
      </c>
      <c r="O252" s="3" t="s">
        <v>22</v>
      </c>
    </row>
    <row r="253" spans="1:15" x14ac:dyDescent="0.2">
      <c r="A253" s="1">
        <v>64</v>
      </c>
      <c r="B253" s="1" t="s">
        <v>18</v>
      </c>
      <c r="C253" s="1" t="s">
        <v>25</v>
      </c>
      <c r="D253" s="1" t="s">
        <v>25</v>
      </c>
      <c r="E253" s="1" t="s">
        <v>25</v>
      </c>
      <c r="F253" s="1" t="s">
        <v>26</v>
      </c>
      <c r="G253" s="1" t="s">
        <v>25</v>
      </c>
      <c r="H253" s="1">
        <v>110</v>
      </c>
      <c r="I253" s="1">
        <v>30</v>
      </c>
      <c r="J253" s="1">
        <v>31.2</v>
      </c>
      <c r="K253" s="1">
        <v>313</v>
      </c>
      <c r="L253" s="1">
        <v>135</v>
      </c>
      <c r="M253" s="1">
        <v>320</v>
      </c>
      <c r="N253" s="1">
        <v>180</v>
      </c>
      <c r="O253" s="3" t="s">
        <v>22</v>
      </c>
    </row>
    <row r="254" spans="1:15" x14ac:dyDescent="0.2">
      <c r="A254" s="1">
        <v>56</v>
      </c>
      <c r="B254" s="1" t="s">
        <v>18</v>
      </c>
      <c r="C254" s="1" t="s">
        <v>25</v>
      </c>
      <c r="D254" s="1" t="s">
        <v>25</v>
      </c>
      <c r="E254" s="1" t="s">
        <v>25</v>
      </c>
      <c r="F254" s="1" t="s">
        <v>26</v>
      </c>
      <c r="G254" s="1" t="s">
        <v>25</v>
      </c>
      <c r="H254" s="1">
        <v>90</v>
      </c>
      <c r="I254" s="1">
        <v>35</v>
      </c>
      <c r="J254" s="1">
        <v>34</v>
      </c>
      <c r="K254" s="1">
        <v>274</v>
      </c>
      <c r="L254" s="1">
        <v>173</v>
      </c>
      <c r="M254" s="1">
        <v>265</v>
      </c>
      <c r="N254" s="1">
        <v>235</v>
      </c>
      <c r="O254" s="3" t="s">
        <v>22</v>
      </c>
    </row>
    <row r="255" spans="1:15" x14ac:dyDescent="0.2">
      <c r="A255" s="1">
        <v>58</v>
      </c>
      <c r="B255" s="1" t="s">
        <v>18</v>
      </c>
      <c r="C255" s="1" t="s">
        <v>25</v>
      </c>
      <c r="D255" s="1" t="s">
        <v>25</v>
      </c>
      <c r="E255" s="1" t="s">
        <v>25</v>
      </c>
      <c r="F255" s="1" t="s">
        <v>26</v>
      </c>
      <c r="G255" s="1" t="s">
        <v>25</v>
      </c>
      <c r="H255" s="1">
        <v>110</v>
      </c>
      <c r="I255" s="1">
        <v>23</v>
      </c>
      <c r="J255" s="1">
        <v>28.2</v>
      </c>
      <c r="K255" s="1">
        <v>310</v>
      </c>
      <c r="L255" s="1">
        <v>170</v>
      </c>
      <c r="M255" s="1">
        <v>327</v>
      </c>
      <c r="N255" s="1">
        <v>248</v>
      </c>
      <c r="O255" s="3" t="s">
        <v>22</v>
      </c>
    </row>
    <row r="256" spans="1:15" x14ac:dyDescent="0.2">
      <c r="A256" s="1">
        <v>44</v>
      </c>
      <c r="B256" s="1" t="s">
        <v>18</v>
      </c>
      <c r="C256" s="1" t="s">
        <v>25</v>
      </c>
      <c r="D256" s="1" t="s">
        <v>25</v>
      </c>
      <c r="E256" s="1" t="s">
        <v>25</v>
      </c>
      <c r="F256" s="1" t="s">
        <v>26</v>
      </c>
      <c r="G256" s="1" t="s">
        <v>25</v>
      </c>
      <c r="H256" s="1">
        <v>100</v>
      </c>
      <c r="I256" s="1">
        <v>21</v>
      </c>
      <c r="J256" s="1">
        <v>26.8</v>
      </c>
      <c r="K256" s="1">
        <v>265</v>
      </c>
      <c r="L256" s="1">
        <v>168</v>
      </c>
      <c r="M256" s="1">
        <v>254</v>
      </c>
      <c r="N256" s="1">
        <v>250</v>
      </c>
      <c r="O256" s="3" t="s">
        <v>22</v>
      </c>
    </row>
    <row r="257" spans="1:15" x14ac:dyDescent="0.2">
      <c r="A257" s="1">
        <v>57</v>
      </c>
      <c r="B257" s="1" t="s">
        <v>15</v>
      </c>
      <c r="C257" s="1" t="s">
        <v>25</v>
      </c>
      <c r="D257" s="1" t="s">
        <v>25</v>
      </c>
      <c r="E257" s="1" t="s">
        <v>25</v>
      </c>
      <c r="F257" s="1" t="s">
        <v>26</v>
      </c>
      <c r="G257" s="1" t="s">
        <v>25</v>
      </c>
      <c r="H257" s="1">
        <v>100</v>
      </c>
      <c r="I257" s="1">
        <v>29</v>
      </c>
      <c r="J257" s="1">
        <v>27.5</v>
      </c>
      <c r="K257" s="1">
        <v>237</v>
      </c>
      <c r="L257" s="1">
        <v>145</v>
      </c>
      <c r="M257" s="1">
        <v>235</v>
      </c>
      <c r="N257" s="1">
        <v>169</v>
      </c>
      <c r="O257" s="3" t="s">
        <v>22</v>
      </c>
    </row>
    <row r="258" spans="1:15" x14ac:dyDescent="0.2">
      <c r="A258" s="1">
        <v>57</v>
      </c>
      <c r="B258" s="1" t="s">
        <v>18</v>
      </c>
      <c r="C258" s="1" t="s">
        <v>25</v>
      </c>
      <c r="D258" s="1" t="s">
        <v>25</v>
      </c>
      <c r="E258" s="1" t="s">
        <v>25</v>
      </c>
      <c r="F258" s="1" t="s">
        <v>26</v>
      </c>
      <c r="G258" s="1" t="s">
        <v>25</v>
      </c>
      <c r="H258" s="1">
        <v>110</v>
      </c>
      <c r="I258" s="1">
        <v>30</v>
      </c>
      <c r="J258" s="1">
        <v>29.7</v>
      </c>
      <c r="K258" s="1">
        <v>258</v>
      </c>
      <c r="L258" s="1">
        <v>154</v>
      </c>
      <c r="M258" s="1">
        <v>290</v>
      </c>
      <c r="N258" s="1">
        <v>213</v>
      </c>
      <c r="O258" s="3" t="s">
        <v>22</v>
      </c>
    </row>
    <row r="259" spans="1:15" x14ac:dyDescent="0.2">
      <c r="A259" s="1">
        <v>39</v>
      </c>
      <c r="B259" s="1" t="s">
        <v>18</v>
      </c>
      <c r="C259" s="1" t="s">
        <v>25</v>
      </c>
      <c r="D259" s="1" t="s">
        <v>25</v>
      </c>
      <c r="E259" s="1" t="s">
        <v>25</v>
      </c>
      <c r="F259" s="1" t="s">
        <v>26</v>
      </c>
      <c r="G259" s="1" t="s">
        <v>25</v>
      </c>
      <c r="H259" s="1">
        <v>110</v>
      </c>
      <c r="I259" s="1">
        <v>31</v>
      </c>
      <c r="J259" s="1">
        <v>30.3</v>
      </c>
      <c r="K259" s="1">
        <v>443</v>
      </c>
      <c r="L259" s="1">
        <v>102</v>
      </c>
      <c r="M259" s="1">
        <v>442</v>
      </c>
      <c r="N259" s="1">
        <v>215</v>
      </c>
      <c r="O259" s="3" t="s">
        <v>22</v>
      </c>
    </row>
    <row r="260" spans="1:15" x14ac:dyDescent="0.2">
      <c r="A260" s="1">
        <v>49</v>
      </c>
      <c r="B260" s="1" t="s">
        <v>18</v>
      </c>
      <c r="C260" s="1" t="s">
        <v>25</v>
      </c>
      <c r="D260" s="1" t="s">
        <v>25</v>
      </c>
      <c r="E260" s="1" t="s">
        <v>25</v>
      </c>
      <c r="F260" s="1" t="s">
        <v>26</v>
      </c>
      <c r="G260" s="1" t="s">
        <v>25</v>
      </c>
      <c r="H260" s="1">
        <v>110</v>
      </c>
      <c r="I260" s="1">
        <v>25</v>
      </c>
      <c r="J260" s="1">
        <v>28.7</v>
      </c>
      <c r="K260" s="1">
        <v>288</v>
      </c>
      <c r="L260" s="1">
        <v>144</v>
      </c>
      <c r="M260" s="1">
        <v>278</v>
      </c>
      <c r="N260" s="1">
        <v>167</v>
      </c>
      <c r="O260" s="3" t="s">
        <v>22</v>
      </c>
    </row>
    <row r="261" spans="1:15" x14ac:dyDescent="0.2">
      <c r="A261" s="1">
        <v>57</v>
      </c>
      <c r="B261" s="1" t="s">
        <v>18</v>
      </c>
      <c r="C261" s="1" t="s">
        <v>25</v>
      </c>
      <c r="D261" s="1" t="s">
        <v>25</v>
      </c>
      <c r="E261" s="1" t="s">
        <v>25</v>
      </c>
      <c r="F261" s="1" t="s">
        <v>26</v>
      </c>
      <c r="G261" s="1" t="s">
        <v>25</v>
      </c>
      <c r="H261" s="1">
        <v>150</v>
      </c>
      <c r="I261" s="1">
        <v>32</v>
      </c>
      <c r="J261" s="1">
        <v>30.2</v>
      </c>
      <c r="K261" s="1">
        <v>300</v>
      </c>
      <c r="L261" s="1">
        <v>156</v>
      </c>
      <c r="M261" s="1">
        <v>312</v>
      </c>
      <c r="N261" s="1">
        <v>175</v>
      </c>
      <c r="O261" s="3" t="s">
        <v>22</v>
      </c>
    </row>
    <row r="262" spans="1:15" x14ac:dyDescent="0.2">
      <c r="A262" s="1">
        <v>70</v>
      </c>
      <c r="B262" s="1" t="s">
        <v>18</v>
      </c>
      <c r="C262" s="1" t="s">
        <v>25</v>
      </c>
      <c r="D262" s="1" t="s">
        <v>25</v>
      </c>
      <c r="E262" s="1" t="s">
        <v>25</v>
      </c>
      <c r="F262" s="1" t="s">
        <v>26</v>
      </c>
      <c r="G262" s="1" t="s">
        <v>25</v>
      </c>
      <c r="H262" s="1">
        <v>120</v>
      </c>
      <c r="I262" s="1">
        <v>29</v>
      </c>
      <c r="J262" s="1">
        <v>29.9</v>
      </c>
      <c r="K262" s="1">
        <v>217</v>
      </c>
      <c r="L262" s="1">
        <v>153</v>
      </c>
      <c r="M262" s="1">
        <v>228</v>
      </c>
      <c r="N262" s="1">
        <v>214</v>
      </c>
      <c r="O262" s="3" t="s">
        <v>22</v>
      </c>
    </row>
    <row r="263" spans="1:15" x14ac:dyDescent="0.2">
      <c r="A263" s="1">
        <v>48</v>
      </c>
      <c r="B263" s="1" t="s">
        <v>18</v>
      </c>
      <c r="C263" s="1" t="s">
        <v>25</v>
      </c>
      <c r="D263" s="1" t="s">
        <v>25</v>
      </c>
      <c r="E263" s="1" t="s">
        <v>25</v>
      </c>
      <c r="F263" s="1" t="s">
        <v>26</v>
      </c>
      <c r="G263" s="1" t="s">
        <v>25</v>
      </c>
      <c r="H263" s="1">
        <v>150</v>
      </c>
      <c r="I263" s="1">
        <v>25</v>
      </c>
      <c r="J263" s="1">
        <v>24.1</v>
      </c>
      <c r="K263" s="1">
        <v>346</v>
      </c>
      <c r="L263" s="1">
        <v>153</v>
      </c>
      <c r="M263" s="1">
        <v>343</v>
      </c>
      <c r="N263" s="1">
        <v>180</v>
      </c>
      <c r="O263" s="3" t="s">
        <v>22</v>
      </c>
    </row>
    <row r="264" spans="1:15" x14ac:dyDescent="0.2">
      <c r="A264" s="1">
        <v>63</v>
      </c>
      <c r="B264" s="1" t="s">
        <v>18</v>
      </c>
      <c r="C264" s="1" t="s">
        <v>25</v>
      </c>
      <c r="D264" s="1" t="s">
        <v>25</v>
      </c>
      <c r="E264" s="1" t="s">
        <v>25</v>
      </c>
      <c r="F264" s="1" t="s">
        <v>26</v>
      </c>
      <c r="G264" s="1" t="s">
        <v>25</v>
      </c>
      <c r="H264" s="1">
        <v>120</v>
      </c>
      <c r="I264" s="1">
        <v>21</v>
      </c>
      <c r="J264" s="1">
        <v>32.4</v>
      </c>
      <c r="K264" s="1">
        <v>319</v>
      </c>
      <c r="L264" s="1">
        <v>189</v>
      </c>
      <c r="M264" s="1">
        <v>352</v>
      </c>
      <c r="N264" s="1">
        <v>167</v>
      </c>
      <c r="O264" s="3" t="s">
        <v>22</v>
      </c>
    </row>
    <row r="265" spans="1:15" x14ac:dyDescent="0.2">
      <c r="A265" s="1">
        <v>58</v>
      </c>
      <c r="B265" s="1" t="s">
        <v>15</v>
      </c>
      <c r="C265" s="1" t="s">
        <v>25</v>
      </c>
      <c r="D265" s="1" t="s">
        <v>25</v>
      </c>
      <c r="E265" s="1" t="s">
        <v>25</v>
      </c>
      <c r="F265" s="1" t="s">
        <v>26</v>
      </c>
      <c r="G265" s="1" t="s">
        <v>25</v>
      </c>
      <c r="H265" s="1">
        <v>170</v>
      </c>
      <c r="I265" s="1">
        <v>31</v>
      </c>
      <c r="J265" s="1">
        <v>32.799999999999997</v>
      </c>
      <c r="K265" s="1">
        <v>306</v>
      </c>
      <c r="L265" s="1">
        <v>148</v>
      </c>
      <c r="M265" s="1">
        <v>348</v>
      </c>
      <c r="N265" s="1">
        <v>218</v>
      </c>
      <c r="O265" s="3" t="s">
        <v>22</v>
      </c>
    </row>
    <row r="266" spans="1:15" x14ac:dyDescent="0.2">
      <c r="A266" s="1">
        <v>63</v>
      </c>
      <c r="B266" s="1" t="s">
        <v>18</v>
      </c>
      <c r="C266" s="1" t="s">
        <v>25</v>
      </c>
      <c r="D266" s="1" t="s">
        <v>25</v>
      </c>
      <c r="E266" s="1" t="s">
        <v>25</v>
      </c>
      <c r="F266" s="1" t="s">
        <v>26</v>
      </c>
      <c r="G266" s="1" t="s">
        <v>25</v>
      </c>
      <c r="H266" s="1">
        <v>160</v>
      </c>
      <c r="I266" s="1">
        <v>34</v>
      </c>
      <c r="J266" s="1">
        <v>37.4</v>
      </c>
      <c r="K266" s="1">
        <v>212</v>
      </c>
      <c r="L266" s="1">
        <v>131</v>
      </c>
      <c r="M266" s="1">
        <v>243</v>
      </c>
      <c r="N266" s="1">
        <v>184</v>
      </c>
      <c r="O266" s="3" t="s">
        <v>22</v>
      </c>
    </row>
    <row r="267" spans="1:15" x14ac:dyDescent="0.2">
      <c r="A267" s="1">
        <v>48</v>
      </c>
      <c r="B267" s="1" t="s">
        <v>18</v>
      </c>
      <c r="C267" s="1" t="s">
        <v>25</v>
      </c>
      <c r="D267" s="1" t="s">
        <v>25</v>
      </c>
      <c r="E267" s="1" t="s">
        <v>25</v>
      </c>
      <c r="F267" s="1" t="s">
        <v>26</v>
      </c>
      <c r="G267" s="1" t="s">
        <v>25</v>
      </c>
      <c r="H267" s="1">
        <v>110</v>
      </c>
      <c r="I267" s="1">
        <v>29</v>
      </c>
      <c r="J267" s="1">
        <v>27.9</v>
      </c>
      <c r="K267" s="1">
        <v>300</v>
      </c>
      <c r="L267" s="1">
        <v>145</v>
      </c>
      <c r="M267" s="1">
        <v>345</v>
      </c>
      <c r="N267" s="1">
        <v>265</v>
      </c>
      <c r="O267" s="3" t="s">
        <v>22</v>
      </c>
    </row>
    <row r="268" spans="1:15" x14ac:dyDescent="0.2">
      <c r="A268" s="1">
        <v>47</v>
      </c>
      <c r="B268" s="1" t="s">
        <v>18</v>
      </c>
      <c r="C268" s="1" t="s">
        <v>25</v>
      </c>
      <c r="D268" s="1" t="s">
        <v>25</v>
      </c>
      <c r="E268" s="1" t="s">
        <v>25</v>
      </c>
      <c r="F268" s="1" t="s">
        <v>26</v>
      </c>
      <c r="G268" s="1" t="s">
        <v>25</v>
      </c>
      <c r="H268" s="1">
        <v>140</v>
      </c>
      <c r="I268" s="1">
        <v>24</v>
      </c>
      <c r="J268" s="1">
        <v>24.6</v>
      </c>
      <c r="K268" s="1">
        <v>284</v>
      </c>
      <c r="L268" s="1">
        <v>102</v>
      </c>
      <c r="M268" s="1">
        <v>321</v>
      </c>
      <c r="N268" s="1">
        <v>254</v>
      </c>
      <c r="O268" s="3" t="s">
        <v>22</v>
      </c>
    </row>
    <row r="269" spans="1:15" x14ac:dyDescent="0.2">
      <c r="A269" s="1">
        <v>55</v>
      </c>
      <c r="B269" s="1" t="s">
        <v>18</v>
      </c>
      <c r="C269" s="1" t="s">
        <v>25</v>
      </c>
      <c r="D269" s="1" t="s">
        <v>25</v>
      </c>
      <c r="E269" s="1" t="s">
        <v>25</v>
      </c>
      <c r="F269" s="1" t="s">
        <v>26</v>
      </c>
      <c r="G269" s="1" t="s">
        <v>25</v>
      </c>
      <c r="H269" s="1">
        <v>110</v>
      </c>
      <c r="I269" s="1">
        <v>26</v>
      </c>
      <c r="J269" s="1">
        <v>25.2</v>
      </c>
      <c r="K269" s="1">
        <v>270</v>
      </c>
      <c r="L269" s="1">
        <v>134</v>
      </c>
      <c r="M269" s="1">
        <v>340</v>
      </c>
      <c r="N269" s="1">
        <v>265</v>
      </c>
      <c r="O269" s="3" t="s">
        <v>22</v>
      </c>
    </row>
    <row r="270" spans="1:15" x14ac:dyDescent="0.2">
      <c r="A270" s="1">
        <v>52</v>
      </c>
      <c r="B270" s="1" t="s">
        <v>15</v>
      </c>
      <c r="C270" s="1" t="s">
        <v>25</v>
      </c>
      <c r="D270" s="1" t="s">
        <v>25</v>
      </c>
      <c r="E270" s="1" t="s">
        <v>25</v>
      </c>
      <c r="F270" s="1" t="s">
        <v>26</v>
      </c>
      <c r="G270" s="1" t="s">
        <v>25</v>
      </c>
      <c r="H270" s="1">
        <v>160</v>
      </c>
      <c r="I270" s="1">
        <v>30</v>
      </c>
      <c r="J270" s="1">
        <v>29</v>
      </c>
      <c r="K270" s="1">
        <v>207</v>
      </c>
      <c r="L270" s="1">
        <v>127</v>
      </c>
      <c r="M270" s="1">
        <v>220</v>
      </c>
      <c r="N270" s="1">
        <v>176</v>
      </c>
      <c r="O270" s="3" t="s">
        <v>22</v>
      </c>
    </row>
    <row r="271" spans="1:15" x14ac:dyDescent="0.2">
      <c r="A271" s="1">
        <v>64</v>
      </c>
      <c r="B271" s="1" t="s">
        <v>15</v>
      </c>
      <c r="C271" s="1" t="s">
        <v>25</v>
      </c>
      <c r="D271" s="1" t="s">
        <v>25</v>
      </c>
      <c r="E271" s="1" t="s">
        <v>25</v>
      </c>
      <c r="F271" s="1" t="s">
        <v>26</v>
      </c>
      <c r="G271" s="1" t="s">
        <v>25</v>
      </c>
      <c r="H271" s="1">
        <v>110</v>
      </c>
      <c r="I271" s="1">
        <v>34</v>
      </c>
      <c r="J271" s="1">
        <v>29.7</v>
      </c>
      <c r="K271" s="1">
        <v>234</v>
      </c>
      <c r="L271" s="1">
        <v>136</v>
      </c>
      <c r="M271" s="1">
        <v>279</v>
      </c>
      <c r="N271" s="1">
        <v>283</v>
      </c>
      <c r="O271" s="3" t="s">
        <v>22</v>
      </c>
    </row>
    <row r="272" spans="1:15" x14ac:dyDescent="0.2">
      <c r="A272" s="1">
        <v>56</v>
      </c>
      <c r="B272" s="1" t="s">
        <v>18</v>
      </c>
      <c r="C272" s="1" t="s">
        <v>25</v>
      </c>
      <c r="D272" s="1" t="s">
        <v>25</v>
      </c>
      <c r="E272" s="1" t="s">
        <v>25</v>
      </c>
      <c r="F272" s="1" t="s">
        <v>26</v>
      </c>
      <c r="G272" s="1" t="s">
        <v>25</v>
      </c>
      <c r="H272" s="1">
        <v>150</v>
      </c>
      <c r="I272" s="1">
        <v>23</v>
      </c>
      <c r="J272" s="1">
        <v>29.7</v>
      </c>
      <c r="K272" s="1">
        <v>223</v>
      </c>
      <c r="L272" s="1">
        <v>129</v>
      </c>
      <c r="M272" s="1">
        <v>264</v>
      </c>
      <c r="N272" s="1">
        <v>189</v>
      </c>
      <c r="O272" s="3" t="s">
        <v>22</v>
      </c>
    </row>
    <row r="273" spans="1:15" x14ac:dyDescent="0.2">
      <c r="A273" s="1">
        <v>70</v>
      </c>
      <c r="B273" s="1" t="s">
        <v>18</v>
      </c>
      <c r="C273" s="1" t="s">
        <v>25</v>
      </c>
      <c r="D273" s="1" t="s">
        <v>25</v>
      </c>
      <c r="E273" s="1" t="s">
        <v>25</v>
      </c>
      <c r="F273" s="1" t="s">
        <v>26</v>
      </c>
      <c r="G273" s="1" t="s">
        <v>25</v>
      </c>
      <c r="H273" s="1">
        <v>100</v>
      </c>
      <c r="I273" s="1">
        <v>32</v>
      </c>
      <c r="J273" s="1">
        <v>29.9</v>
      </c>
      <c r="K273" s="1">
        <v>355</v>
      </c>
      <c r="L273" s="1">
        <v>130</v>
      </c>
      <c r="M273" s="1">
        <v>312</v>
      </c>
      <c r="N273" s="1">
        <v>289</v>
      </c>
      <c r="O273" s="3" t="s">
        <v>22</v>
      </c>
    </row>
    <row r="274" spans="1:15" x14ac:dyDescent="0.2">
      <c r="A274" s="1">
        <v>43</v>
      </c>
      <c r="B274" s="1" t="s">
        <v>15</v>
      </c>
      <c r="C274" s="1" t="s">
        <v>25</v>
      </c>
      <c r="D274" s="1" t="s">
        <v>25</v>
      </c>
      <c r="E274" s="1" t="s">
        <v>25</v>
      </c>
      <c r="F274" s="1" t="s">
        <v>26</v>
      </c>
      <c r="G274" s="1" t="s">
        <v>25</v>
      </c>
      <c r="H274" s="1">
        <v>100</v>
      </c>
      <c r="I274" s="1">
        <v>32</v>
      </c>
      <c r="J274" s="1">
        <v>33.5</v>
      </c>
      <c r="K274" s="1">
        <v>213</v>
      </c>
      <c r="L274" s="1">
        <v>128</v>
      </c>
      <c r="M274" s="1">
        <v>230</v>
      </c>
      <c r="N274" s="1">
        <v>189</v>
      </c>
      <c r="O274" s="3" t="s">
        <v>22</v>
      </c>
    </row>
    <row r="275" spans="1:15" x14ac:dyDescent="0.2">
      <c r="A275" s="1">
        <v>54</v>
      </c>
      <c r="B275" s="1" t="s">
        <v>15</v>
      </c>
      <c r="C275" s="1" t="s">
        <v>25</v>
      </c>
      <c r="D275" s="1" t="s">
        <v>25</v>
      </c>
      <c r="E275" s="1" t="s">
        <v>25</v>
      </c>
      <c r="F275" s="1" t="s">
        <v>26</v>
      </c>
      <c r="G275" s="1" t="s">
        <v>25</v>
      </c>
      <c r="H275" s="1">
        <v>120</v>
      </c>
      <c r="I275" s="1">
        <v>24</v>
      </c>
      <c r="J275" s="1">
        <v>29.7</v>
      </c>
      <c r="K275" s="1">
        <v>205</v>
      </c>
      <c r="L275" s="1">
        <v>134</v>
      </c>
      <c r="M275" s="1">
        <v>240</v>
      </c>
      <c r="N275" s="1">
        <v>178</v>
      </c>
      <c r="O275" s="3" t="s">
        <v>22</v>
      </c>
    </row>
    <row r="276" spans="1:15" x14ac:dyDescent="0.2">
      <c r="A276" s="1">
        <v>63</v>
      </c>
      <c r="B276" s="1" t="s">
        <v>18</v>
      </c>
      <c r="C276" s="1" t="s">
        <v>25</v>
      </c>
      <c r="D276" s="1" t="s">
        <v>25</v>
      </c>
      <c r="E276" s="1" t="s">
        <v>25</v>
      </c>
      <c r="F276" s="1" t="s">
        <v>26</v>
      </c>
      <c r="G276" s="1" t="s">
        <v>25</v>
      </c>
      <c r="H276" s="1">
        <v>110</v>
      </c>
      <c r="I276" s="1">
        <v>34</v>
      </c>
      <c r="J276" s="1">
        <v>27.1</v>
      </c>
      <c r="K276" s="1">
        <v>222</v>
      </c>
      <c r="L276" s="1">
        <v>129</v>
      </c>
      <c r="M276" s="1">
        <v>240</v>
      </c>
      <c r="N276" s="1">
        <v>224</v>
      </c>
      <c r="O276" s="3" t="s">
        <v>22</v>
      </c>
    </row>
    <row r="277" spans="1:15" x14ac:dyDescent="0.2">
      <c r="A277" s="1">
        <v>70</v>
      </c>
      <c r="B277" s="1" t="s">
        <v>18</v>
      </c>
      <c r="C277" s="1" t="s">
        <v>25</v>
      </c>
      <c r="D277" s="1" t="s">
        <v>25</v>
      </c>
      <c r="E277" s="1" t="s">
        <v>25</v>
      </c>
      <c r="F277" s="1" t="s">
        <v>26</v>
      </c>
      <c r="G277" s="1" t="s">
        <v>25</v>
      </c>
      <c r="H277" s="1">
        <v>110</v>
      </c>
      <c r="I277" s="1">
        <v>21</v>
      </c>
      <c r="J277" s="1">
        <v>39.1</v>
      </c>
      <c r="K277" s="1">
        <v>345</v>
      </c>
      <c r="L277" s="1">
        <v>165</v>
      </c>
      <c r="M277" s="1">
        <v>313</v>
      </c>
      <c r="N277" s="1">
        <v>187</v>
      </c>
      <c r="O277" s="3" t="s">
        <v>22</v>
      </c>
    </row>
    <row r="278" spans="1:15" x14ac:dyDescent="0.2">
      <c r="A278" s="1">
        <v>57</v>
      </c>
      <c r="B278" s="1" t="s">
        <v>18</v>
      </c>
      <c r="C278" s="1" t="s">
        <v>25</v>
      </c>
      <c r="D278" s="1" t="s">
        <v>25</v>
      </c>
      <c r="E278" s="1" t="s">
        <v>25</v>
      </c>
      <c r="F278" s="1" t="s">
        <v>26</v>
      </c>
      <c r="G278" s="1" t="s">
        <v>25</v>
      </c>
      <c r="H278" s="1">
        <v>120</v>
      </c>
      <c r="I278" s="1">
        <v>34</v>
      </c>
      <c r="J278" s="1">
        <v>34.9</v>
      </c>
      <c r="K278" s="1">
        <v>293</v>
      </c>
      <c r="L278" s="1">
        <v>158</v>
      </c>
      <c r="M278" s="1">
        <v>290</v>
      </c>
      <c r="N278" s="1">
        <v>216</v>
      </c>
      <c r="O278" s="3" t="s">
        <v>22</v>
      </c>
    </row>
    <row r="279" spans="1:15" x14ac:dyDescent="0.2">
      <c r="A279" s="1">
        <v>52</v>
      </c>
      <c r="B279" s="1" t="s">
        <v>15</v>
      </c>
      <c r="C279" s="1" t="s">
        <v>25</v>
      </c>
      <c r="D279" s="1" t="s">
        <v>25</v>
      </c>
      <c r="E279" s="1" t="s">
        <v>25</v>
      </c>
      <c r="F279" s="1" t="s">
        <v>26</v>
      </c>
      <c r="G279" s="1" t="s">
        <v>25</v>
      </c>
      <c r="H279" s="1">
        <v>130</v>
      </c>
      <c r="I279" s="1">
        <v>28</v>
      </c>
      <c r="J279" s="1">
        <v>27.7</v>
      </c>
      <c r="K279" s="1">
        <v>278</v>
      </c>
      <c r="L279" s="1">
        <v>135</v>
      </c>
      <c r="M279" s="1">
        <v>169</v>
      </c>
      <c r="N279" s="1">
        <v>175</v>
      </c>
      <c r="O279" s="3" t="s">
        <v>22</v>
      </c>
    </row>
    <row r="280" spans="1:15" x14ac:dyDescent="0.2">
      <c r="A280" s="1">
        <v>42</v>
      </c>
      <c r="B280" s="1" t="s">
        <v>18</v>
      </c>
      <c r="C280" s="1" t="s">
        <v>25</v>
      </c>
      <c r="D280" s="1" t="s">
        <v>25</v>
      </c>
      <c r="E280" s="1" t="s">
        <v>25</v>
      </c>
      <c r="F280" s="1" t="s">
        <v>26</v>
      </c>
      <c r="G280" s="1" t="s">
        <v>25</v>
      </c>
      <c r="H280" s="1">
        <v>120</v>
      </c>
      <c r="I280" s="1">
        <v>25</v>
      </c>
      <c r="J280" s="1">
        <v>26.8</v>
      </c>
      <c r="K280" s="1">
        <v>323</v>
      </c>
      <c r="L280" s="1">
        <v>107</v>
      </c>
      <c r="M280" s="1">
        <v>360</v>
      </c>
      <c r="N280" s="1">
        <v>164</v>
      </c>
      <c r="O280" s="3" t="s">
        <v>22</v>
      </c>
    </row>
    <row r="281" spans="1:15" x14ac:dyDescent="0.2">
      <c r="A281" s="1">
        <v>67</v>
      </c>
      <c r="B281" s="1" t="s">
        <v>18</v>
      </c>
      <c r="C281" s="1" t="s">
        <v>25</v>
      </c>
      <c r="D281" s="1" t="s">
        <v>25</v>
      </c>
      <c r="E281" s="1" t="s">
        <v>25</v>
      </c>
      <c r="F281" s="1" t="s">
        <v>26</v>
      </c>
      <c r="G281" s="1" t="s">
        <v>25</v>
      </c>
      <c r="H281" s="1">
        <v>180</v>
      </c>
      <c r="I281" s="1">
        <v>34</v>
      </c>
      <c r="J281" s="1">
        <v>35.9</v>
      </c>
      <c r="K281" s="1">
        <v>245</v>
      </c>
      <c r="L281" s="1">
        <v>148</v>
      </c>
      <c r="M281" s="1">
        <v>265</v>
      </c>
      <c r="N281" s="1">
        <v>154</v>
      </c>
      <c r="O281" s="3" t="s">
        <v>22</v>
      </c>
    </row>
    <row r="282" spans="1:15" x14ac:dyDescent="0.2">
      <c r="A282" s="1">
        <v>52</v>
      </c>
      <c r="B282" s="1" t="s">
        <v>18</v>
      </c>
      <c r="C282" s="1" t="s">
        <v>25</v>
      </c>
      <c r="D282" s="1" t="s">
        <v>25</v>
      </c>
      <c r="E282" s="1" t="s">
        <v>25</v>
      </c>
      <c r="F282" s="1" t="s">
        <v>26</v>
      </c>
      <c r="G282" s="1" t="s">
        <v>25</v>
      </c>
      <c r="H282" s="1">
        <v>150</v>
      </c>
      <c r="I282" s="1">
        <v>36</v>
      </c>
      <c r="J282" s="1">
        <v>30.1</v>
      </c>
      <c r="K282" s="1">
        <v>200</v>
      </c>
      <c r="L282" s="1">
        <v>130</v>
      </c>
      <c r="M282" s="1">
        <v>210</v>
      </c>
      <c r="N282" s="1">
        <v>168</v>
      </c>
      <c r="O282" s="3" t="s">
        <v>22</v>
      </c>
    </row>
    <row r="283" spans="1:15" x14ac:dyDescent="0.2">
      <c r="A283" s="1">
        <v>74</v>
      </c>
      <c r="B283" s="1" t="s">
        <v>18</v>
      </c>
      <c r="C283" s="1" t="s">
        <v>25</v>
      </c>
      <c r="D283" s="1" t="s">
        <v>25</v>
      </c>
      <c r="E283" s="1" t="s">
        <v>25</v>
      </c>
      <c r="F283" s="1" t="s">
        <v>26</v>
      </c>
      <c r="G283" s="1" t="s">
        <v>25</v>
      </c>
      <c r="H283" s="1">
        <v>130</v>
      </c>
      <c r="I283" s="1">
        <v>35</v>
      </c>
      <c r="J283" s="1">
        <v>31.6</v>
      </c>
      <c r="K283" s="1">
        <v>263</v>
      </c>
      <c r="L283" s="1">
        <v>134</v>
      </c>
      <c r="M283" s="1">
        <v>276</v>
      </c>
      <c r="N283" s="1">
        <v>176</v>
      </c>
      <c r="O283" s="3" t="s">
        <v>22</v>
      </c>
    </row>
    <row r="284" spans="1:15" x14ac:dyDescent="0.2">
      <c r="A284" s="1">
        <v>55</v>
      </c>
      <c r="B284" s="1" t="s">
        <v>15</v>
      </c>
      <c r="C284" s="1" t="s">
        <v>25</v>
      </c>
      <c r="D284" s="1" t="s">
        <v>25</v>
      </c>
      <c r="E284" s="1" t="s">
        <v>25</v>
      </c>
      <c r="F284" s="1" t="s">
        <v>26</v>
      </c>
      <c r="G284" s="1" t="s">
        <v>25</v>
      </c>
      <c r="H284" s="1">
        <v>110</v>
      </c>
      <c r="I284" s="1">
        <v>21</v>
      </c>
      <c r="J284" s="1">
        <v>22.6</v>
      </c>
      <c r="K284" s="1">
        <v>276</v>
      </c>
      <c r="L284" s="1">
        <v>145</v>
      </c>
      <c r="M284" s="1">
        <v>280</v>
      </c>
      <c r="N284" s="1">
        <v>156</v>
      </c>
      <c r="O284" s="3" t="s">
        <v>22</v>
      </c>
    </row>
    <row r="285" spans="1:15" x14ac:dyDescent="0.2">
      <c r="A285" s="1">
        <v>50</v>
      </c>
      <c r="B285" s="1" t="s">
        <v>18</v>
      </c>
      <c r="C285" s="1" t="s">
        <v>25</v>
      </c>
      <c r="D285" s="1" t="s">
        <v>25</v>
      </c>
      <c r="E285" s="1" t="s">
        <v>25</v>
      </c>
      <c r="F285" s="1" t="s">
        <v>26</v>
      </c>
      <c r="G285" s="1" t="s">
        <v>25</v>
      </c>
      <c r="H285" s="1">
        <v>120</v>
      </c>
      <c r="I285" s="1">
        <v>34</v>
      </c>
      <c r="J285" s="1">
        <v>33.1</v>
      </c>
      <c r="K285" s="1">
        <v>180</v>
      </c>
      <c r="L285" s="1">
        <v>109</v>
      </c>
      <c r="M285" s="1">
        <v>170</v>
      </c>
      <c r="N285" s="1">
        <v>182</v>
      </c>
      <c r="O285" s="3" t="s">
        <v>22</v>
      </c>
    </row>
    <row r="286" spans="1:15" x14ac:dyDescent="0.2">
      <c r="A286" s="1">
        <v>44</v>
      </c>
      <c r="B286" s="1" t="s">
        <v>15</v>
      </c>
      <c r="C286" s="1" t="s">
        <v>25</v>
      </c>
      <c r="D286" s="1" t="s">
        <v>25</v>
      </c>
      <c r="E286" s="1" t="s">
        <v>25</v>
      </c>
      <c r="F286" s="1" t="s">
        <v>26</v>
      </c>
      <c r="G286" s="1" t="s">
        <v>25</v>
      </c>
      <c r="H286" s="1">
        <v>100</v>
      </c>
      <c r="I286" s="1">
        <v>32</v>
      </c>
      <c r="J286" s="1">
        <v>29.3</v>
      </c>
      <c r="K286" s="1">
        <v>265</v>
      </c>
      <c r="L286" s="1">
        <v>162</v>
      </c>
      <c r="M286" s="1">
        <v>280</v>
      </c>
      <c r="N286" s="1">
        <v>215</v>
      </c>
      <c r="O286" s="3" t="s">
        <v>22</v>
      </c>
    </row>
    <row r="287" spans="1:15" x14ac:dyDescent="0.2">
      <c r="A287" s="1">
        <v>65</v>
      </c>
      <c r="B287" s="1" t="s">
        <v>18</v>
      </c>
      <c r="C287" s="1" t="s">
        <v>25</v>
      </c>
      <c r="D287" s="1" t="s">
        <v>25</v>
      </c>
      <c r="E287" s="1" t="s">
        <v>25</v>
      </c>
      <c r="F287" s="1" t="s">
        <v>26</v>
      </c>
      <c r="G287" s="1" t="s">
        <v>25</v>
      </c>
      <c r="H287" s="1">
        <v>100</v>
      </c>
      <c r="I287" s="1">
        <v>33</v>
      </c>
      <c r="J287" s="1">
        <v>29.4</v>
      </c>
      <c r="K287" s="1">
        <v>300</v>
      </c>
      <c r="L287" s="1">
        <v>184</v>
      </c>
      <c r="M287" s="1">
        <v>328</v>
      </c>
      <c r="N287" s="1">
        <v>215</v>
      </c>
      <c r="O287" s="3" t="s">
        <v>22</v>
      </c>
    </row>
    <row r="288" spans="1:15" x14ac:dyDescent="0.2">
      <c r="A288" s="1">
        <v>64</v>
      </c>
      <c r="B288" s="1" t="s">
        <v>18</v>
      </c>
      <c r="C288" s="1" t="s">
        <v>25</v>
      </c>
      <c r="D288" s="1" t="s">
        <v>25</v>
      </c>
      <c r="E288" s="1" t="s">
        <v>25</v>
      </c>
      <c r="F288" s="1" t="s">
        <v>26</v>
      </c>
      <c r="G288" s="1" t="s">
        <v>25</v>
      </c>
      <c r="H288" s="1">
        <v>130</v>
      </c>
      <c r="I288" s="1">
        <v>33</v>
      </c>
      <c r="J288" s="1">
        <v>35.5</v>
      </c>
      <c r="K288" s="1">
        <v>279</v>
      </c>
      <c r="L288" s="1">
        <v>142</v>
      </c>
      <c r="M288" s="1">
        <v>289</v>
      </c>
      <c r="N288" s="1">
        <v>210</v>
      </c>
      <c r="O288" s="3" t="s">
        <v>22</v>
      </c>
    </row>
    <row r="289" spans="1:15" x14ac:dyDescent="0.2">
      <c r="A289" s="1">
        <v>56</v>
      </c>
      <c r="B289" s="1" t="s">
        <v>18</v>
      </c>
      <c r="C289" s="1" t="s">
        <v>25</v>
      </c>
      <c r="D289" s="1" t="s">
        <v>25</v>
      </c>
      <c r="E289" s="1" t="s">
        <v>25</v>
      </c>
      <c r="F289" s="1" t="s">
        <v>26</v>
      </c>
      <c r="G289" s="1" t="s">
        <v>25</v>
      </c>
      <c r="H289" s="1">
        <v>130</v>
      </c>
      <c r="I289" s="1">
        <v>22</v>
      </c>
      <c r="J289" s="1">
        <v>29</v>
      </c>
      <c r="K289" s="1">
        <v>260</v>
      </c>
      <c r="L289" s="1">
        <v>140</v>
      </c>
      <c r="M289" s="1">
        <v>288</v>
      </c>
      <c r="N289" s="1">
        <v>190</v>
      </c>
      <c r="O289" s="3" t="s">
        <v>22</v>
      </c>
    </row>
    <row r="290" spans="1:15" x14ac:dyDescent="0.2">
      <c r="A290" s="1">
        <v>55</v>
      </c>
      <c r="B290" s="1" t="s">
        <v>18</v>
      </c>
      <c r="C290" s="1" t="s">
        <v>25</v>
      </c>
      <c r="D290" s="1" t="s">
        <v>25</v>
      </c>
      <c r="E290" s="1" t="s">
        <v>25</v>
      </c>
      <c r="F290" s="1" t="s">
        <v>26</v>
      </c>
      <c r="G290" s="1" t="s">
        <v>25</v>
      </c>
      <c r="H290" s="1">
        <v>110</v>
      </c>
      <c r="I290" s="1">
        <v>35</v>
      </c>
      <c r="J290" s="1">
        <v>34.6</v>
      </c>
      <c r="K290" s="1">
        <v>275</v>
      </c>
      <c r="L290" s="1">
        <v>139</v>
      </c>
      <c r="M290" s="1">
        <v>290</v>
      </c>
      <c r="N290" s="1">
        <v>216</v>
      </c>
      <c r="O290" s="3" t="s">
        <v>22</v>
      </c>
    </row>
    <row r="291" spans="1:15" x14ac:dyDescent="0.2">
      <c r="A291" s="1">
        <v>53</v>
      </c>
      <c r="B291" s="1" t="s">
        <v>18</v>
      </c>
      <c r="C291" s="1" t="s">
        <v>25</v>
      </c>
      <c r="D291" s="1" t="s">
        <v>25</v>
      </c>
      <c r="E291" s="1" t="s">
        <v>25</v>
      </c>
      <c r="F291" s="1" t="s">
        <v>26</v>
      </c>
      <c r="G291" s="1" t="s">
        <v>25</v>
      </c>
      <c r="H291" s="1">
        <v>110</v>
      </c>
      <c r="I291" s="1">
        <v>21</v>
      </c>
      <c r="J291" s="1">
        <v>35</v>
      </c>
      <c r="K291" s="1">
        <v>330</v>
      </c>
      <c r="L291" s="1">
        <v>165</v>
      </c>
      <c r="M291" s="1">
        <v>368</v>
      </c>
      <c r="N291" s="1">
        <v>243</v>
      </c>
      <c r="O291" s="3" t="s">
        <v>22</v>
      </c>
    </row>
    <row r="292" spans="1:15" x14ac:dyDescent="0.2">
      <c r="A292" s="1">
        <v>56</v>
      </c>
      <c r="B292" s="1" t="s">
        <v>18</v>
      </c>
      <c r="C292" s="1" t="s">
        <v>25</v>
      </c>
      <c r="D292" s="1" t="s">
        <v>25</v>
      </c>
      <c r="E292" s="1" t="s">
        <v>25</v>
      </c>
      <c r="F292" s="1" t="s">
        <v>26</v>
      </c>
      <c r="G292" s="1" t="s">
        <v>25</v>
      </c>
      <c r="H292" s="1">
        <v>120</v>
      </c>
      <c r="I292" s="1">
        <v>21</v>
      </c>
      <c r="J292" s="1">
        <v>23.6</v>
      </c>
      <c r="K292" s="1">
        <v>216</v>
      </c>
      <c r="L292" s="1">
        <v>136</v>
      </c>
      <c r="M292" s="1">
        <v>276</v>
      </c>
      <c r="N292" s="1">
        <v>165</v>
      </c>
      <c r="O292" s="3" t="s">
        <v>22</v>
      </c>
    </row>
    <row r="293" spans="1:15" x14ac:dyDescent="0.2">
      <c r="A293" s="1">
        <v>48</v>
      </c>
      <c r="B293" s="1" t="s">
        <v>18</v>
      </c>
      <c r="C293" s="1" t="s">
        <v>25</v>
      </c>
      <c r="D293" s="1" t="s">
        <v>25</v>
      </c>
      <c r="E293" s="1" t="s">
        <v>25</v>
      </c>
      <c r="F293" s="1" t="s">
        <v>26</v>
      </c>
      <c r="G293" s="1" t="s">
        <v>25</v>
      </c>
      <c r="H293" s="1">
        <v>120</v>
      </c>
      <c r="I293" s="1">
        <v>27</v>
      </c>
      <c r="J293" s="1">
        <v>25.6</v>
      </c>
      <c r="K293" s="1">
        <v>376</v>
      </c>
      <c r="L293" s="1">
        <v>143</v>
      </c>
      <c r="M293" s="1">
        <v>402</v>
      </c>
      <c r="N293" s="1">
        <v>235</v>
      </c>
      <c r="O293" s="3" t="s">
        <v>22</v>
      </c>
    </row>
    <row r="294" spans="1:15" x14ac:dyDescent="0.2">
      <c r="A294" s="1">
        <v>43</v>
      </c>
      <c r="B294" s="1" t="s">
        <v>18</v>
      </c>
      <c r="C294" s="1" t="s">
        <v>25</v>
      </c>
      <c r="D294" s="1" t="s">
        <v>25</v>
      </c>
      <c r="E294" s="1" t="s">
        <v>25</v>
      </c>
      <c r="F294" s="1" t="s">
        <v>26</v>
      </c>
      <c r="G294" s="1" t="s">
        <v>25</v>
      </c>
      <c r="H294" s="1">
        <v>130</v>
      </c>
      <c r="I294" s="1">
        <v>35</v>
      </c>
      <c r="J294" s="1">
        <v>32.200000000000003</v>
      </c>
      <c r="K294" s="1">
        <v>318</v>
      </c>
      <c r="L294" s="1">
        <v>193</v>
      </c>
      <c r="M294" s="1">
        <v>325</v>
      </c>
      <c r="N294" s="1">
        <v>180</v>
      </c>
      <c r="O294" s="3" t="s">
        <v>22</v>
      </c>
    </row>
    <row r="295" spans="1:15" x14ac:dyDescent="0.2">
      <c r="A295" s="1">
        <v>64</v>
      </c>
      <c r="B295" s="1" t="s">
        <v>15</v>
      </c>
      <c r="C295" s="1" t="s">
        <v>25</v>
      </c>
      <c r="D295" s="1" t="s">
        <v>25</v>
      </c>
      <c r="E295" s="1" t="s">
        <v>25</v>
      </c>
      <c r="F295" s="1" t="s">
        <v>26</v>
      </c>
      <c r="G295" s="1" t="s">
        <v>25</v>
      </c>
      <c r="H295" s="1">
        <v>120</v>
      </c>
      <c r="I295" s="1">
        <v>32</v>
      </c>
      <c r="J295" s="1">
        <v>30</v>
      </c>
      <c r="K295" s="1">
        <v>265</v>
      </c>
      <c r="L295" s="1">
        <v>155</v>
      </c>
      <c r="M295" s="1">
        <v>289</v>
      </c>
      <c r="N295" s="1">
        <v>212</v>
      </c>
      <c r="O295" s="3" t="s">
        <v>22</v>
      </c>
    </row>
    <row r="296" spans="1:15" x14ac:dyDescent="0.2">
      <c r="A296" s="1">
        <v>55</v>
      </c>
      <c r="B296" s="1" t="s">
        <v>18</v>
      </c>
      <c r="C296" s="1" t="s">
        <v>25</v>
      </c>
      <c r="D296" s="1" t="s">
        <v>25</v>
      </c>
      <c r="E296" s="1" t="s">
        <v>25</v>
      </c>
      <c r="F296" s="1" t="s">
        <v>26</v>
      </c>
      <c r="G296" s="1" t="s">
        <v>25</v>
      </c>
      <c r="H296" s="1">
        <v>110</v>
      </c>
      <c r="I296" s="1">
        <v>31</v>
      </c>
      <c r="J296" s="1">
        <v>31.2</v>
      </c>
      <c r="K296" s="1">
        <v>388</v>
      </c>
      <c r="L296" s="1">
        <v>191</v>
      </c>
      <c r="M296" s="1">
        <v>410</v>
      </c>
      <c r="N296" s="1">
        <v>289</v>
      </c>
      <c r="O296" s="3" t="s">
        <v>22</v>
      </c>
    </row>
    <row r="297" spans="1:15" x14ac:dyDescent="0.2">
      <c r="A297" s="1">
        <v>48</v>
      </c>
      <c r="B297" s="1" t="s">
        <v>18</v>
      </c>
      <c r="C297" s="1" t="s">
        <v>25</v>
      </c>
      <c r="D297" s="1" t="s">
        <v>25</v>
      </c>
      <c r="E297" s="1" t="s">
        <v>25</v>
      </c>
      <c r="F297" s="1" t="s">
        <v>26</v>
      </c>
      <c r="G297" s="1" t="s">
        <v>25</v>
      </c>
      <c r="H297" s="1">
        <v>110</v>
      </c>
      <c r="I297" s="1">
        <v>24</v>
      </c>
      <c r="J297" s="1">
        <v>24.4</v>
      </c>
      <c r="K297" s="1">
        <v>231</v>
      </c>
      <c r="L297" s="1">
        <v>138</v>
      </c>
      <c r="M297" s="1">
        <v>310</v>
      </c>
      <c r="N297" s="1">
        <v>180</v>
      </c>
      <c r="O297" s="3" t="s">
        <v>22</v>
      </c>
    </row>
    <row r="298" spans="1:15" x14ac:dyDescent="0.2">
      <c r="A298" s="1">
        <v>43</v>
      </c>
      <c r="B298" s="1" t="s">
        <v>18</v>
      </c>
      <c r="C298" s="1" t="s">
        <v>25</v>
      </c>
      <c r="D298" s="1" t="s">
        <v>25</v>
      </c>
      <c r="E298" s="1" t="s">
        <v>25</v>
      </c>
      <c r="F298" s="1" t="s">
        <v>26</v>
      </c>
      <c r="G298" s="1" t="s">
        <v>25</v>
      </c>
      <c r="H298" s="1">
        <v>110</v>
      </c>
      <c r="I298" s="1">
        <v>32</v>
      </c>
      <c r="J298" s="1">
        <v>30.8</v>
      </c>
      <c r="K298" s="1">
        <v>246</v>
      </c>
      <c r="L298" s="1">
        <v>128</v>
      </c>
      <c r="M298" s="1">
        <v>279</v>
      </c>
      <c r="N298" s="1">
        <v>268</v>
      </c>
      <c r="O298" s="3" t="s">
        <v>22</v>
      </c>
    </row>
    <row r="299" spans="1:15" x14ac:dyDescent="0.2">
      <c r="A299" s="1">
        <v>34</v>
      </c>
      <c r="B299" s="1" t="s">
        <v>18</v>
      </c>
      <c r="C299" s="1" t="s">
        <v>25</v>
      </c>
      <c r="D299" s="1" t="s">
        <v>25</v>
      </c>
      <c r="E299" s="1" t="s">
        <v>25</v>
      </c>
      <c r="F299" s="1" t="s">
        <v>26</v>
      </c>
      <c r="G299" s="1" t="s">
        <v>25</v>
      </c>
      <c r="H299" s="1">
        <v>100</v>
      </c>
      <c r="I299" s="1">
        <v>32</v>
      </c>
      <c r="J299" s="1">
        <v>28.7</v>
      </c>
      <c r="K299" s="1">
        <v>224</v>
      </c>
      <c r="L299" s="1">
        <v>129</v>
      </c>
      <c r="M299" s="1">
        <v>258</v>
      </c>
      <c r="N299" s="1">
        <v>189</v>
      </c>
      <c r="O299" s="3" t="s">
        <v>22</v>
      </c>
    </row>
    <row r="300" spans="1:15" x14ac:dyDescent="0.2">
      <c r="A300" s="1">
        <v>35</v>
      </c>
      <c r="B300" s="1" t="s">
        <v>18</v>
      </c>
      <c r="C300" s="1" t="s">
        <v>25</v>
      </c>
      <c r="D300" s="1" t="s">
        <v>25</v>
      </c>
      <c r="E300" s="1" t="s">
        <v>25</v>
      </c>
      <c r="F300" s="1" t="s">
        <v>26</v>
      </c>
      <c r="G300" s="1" t="s">
        <v>25</v>
      </c>
      <c r="H300" s="1">
        <v>110</v>
      </c>
      <c r="I300" s="1">
        <v>34</v>
      </c>
      <c r="J300" s="1">
        <v>33.6</v>
      </c>
      <c r="K300" s="1">
        <v>356</v>
      </c>
      <c r="L300" s="1">
        <v>170</v>
      </c>
      <c r="M300" s="1">
        <v>370</v>
      </c>
      <c r="N300" s="1">
        <v>189</v>
      </c>
      <c r="O300" s="3" t="s">
        <v>22</v>
      </c>
    </row>
    <row r="301" spans="1:15" x14ac:dyDescent="0.2">
      <c r="A301" s="1">
        <v>60</v>
      </c>
      <c r="B301" s="1" t="s">
        <v>15</v>
      </c>
      <c r="C301" s="1" t="s">
        <v>25</v>
      </c>
      <c r="D301" s="1" t="s">
        <v>25</v>
      </c>
      <c r="E301" s="1" t="s">
        <v>25</v>
      </c>
      <c r="F301" s="1" t="s">
        <v>26</v>
      </c>
      <c r="G301" s="1" t="s">
        <v>25</v>
      </c>
      <c r="H301" s="1">
        <v>140</v>
      </c>
      <c r="I301" s="1">
        <v>32</v>
      </c>
      <c r="J301" s="1">
        <v>32.299999999999997</v>
      </c>
      <c r="K301" s="1">
        <v>245</v>
      </c>
      <c r="L301" s="1">
        <v>146</v>
      </c>
      <c r="M301" s="1">
        <v>280</v>
      </c>
      <c r="N301" s="1">
        <v>176</v>
      </c>
      <c r="O301" s="3" t="s">
        <v>22</v>
      </c>
    </row>
    <row r="302" spans="1:15" x14ac:dyDescent="0.2">
      <c r="A302" s="1">
        <v>56</v>
      </c>
      <c r="B302" s="1" t="s">
        <v>18</v>
      </c>
      <c r="C302" s="1" t="s">
        <v>25</v>
      </c>
      <c r="D302" s="1" t="s">
        <v>25</v>
      </c>
      <c r="E302" s="1" t="s">
        <v>25</v>
      </c>
      <c r="F302" s="1" t="s">
        <v>26</v>
      </c>
      <c r="G302" s="1" t="s">
        <v>25</v>
      </c>
      <c r="H302" s="1">
        <v>100</v>
      </c>
      <c r="I302" s="1">
        <v>32</v>
      </c>
      <c r="J302" s="1">
        <v>30</v>
      </c>
      <c r="K302" s="1">
        <v>221</v>
      </c>
      <c r="L302" s="1">
        <v>129</v>
      </c>
      <c r="M302" s="1">
        <v>232</v>
      </c>
      <c r="N302" s="1">
        <v>180</v>
      </c>
      <c r="O302" s="3" t="s">
        <v>22</v>
      </c>
    </row>
    <row r="303" spans="1:15" x14ac:dyDescent="0.2">
      <c r="A303" s="1">
        <v>45</v>
      </c>
      <c r="B303" s="1" t="s">
        <v>18</v>
      </c>
      <c r="C303" s="1" t="s">
        <v>25</v>
      </c>
      <c r="D303" s="1" t="s">
        <v>25</v>
      </c>
      <c r="E303" s="1" t="s">
        <v>25</v>
      </c>
      <c r="F303" s="1" t="s">
        <v>26</v>
      </c>
      <c r="G303" s="1" t="s">
        <v>25</v>
      </c>
      <c r="H303" s="1">
        <v>90</v>
      </c>
      <c r="I303" s="1">
        <v>28</v>
      </c>
      <c r="J303" s="1">
        <v>25.1</v>
      </c>
      <c r="K303" s="1">
        <v>231</v>
      </c>
      <c r="L303" s="1">
        <v>133</v>
      </c>
      <c r="M303" s="1">
        <v>243</v>
      </c>
      <c r="N303" s="1">
        <v>234</v>
      </c>
      <c r="O303" s="3" t="s">
        <v>22</v>
      </c>
    </row>
    <row r="304" spans="1:15" x14ac:dyDescent="0.2">
      <c r="A304" s="1">
        <v>55</v>
      </c>
      <c r="B304" s="1" t="s">
        <v>15</v>
      </c>
      <c r="C304" s="1" t="s">
        <v>25</v>
      </c>
      <c r="D304" s="1" t="s">
        <v>25</v>
      </c>
      <c r="E304" s="1" t="s">
        <v>25</v>
      </c>
      <c r="F304" s="1" t="s">
        <v>26</v>
      </c>
      <c r="G304" s="1" t="s">
        <v>25</v>
      </c>
      <c r="H304" s="1">
        <v>130</v>
      </c>
      <c r="I304" s="1">
        <v>21</v>
      </c>
      <c r="J304" s="1">
        <v>23</v>
      </c>
      <c r="K304" s="1">
        <v>259</v>
      </c>
      <c r="L304" s="1">
        <v>155</v>
      </c>
      <c r="M304" s="1">
        <v>310</v>
      </c>
      <c r="N304" s="1">
        <v>235</v>
      </c>
      <c r="O304" s="3" t="s">
        <v>22</v>
      </c>
    </row>
    <row r="305" spans="1:15" x14ac:dyDescent="0.2">
      <c r="A305" s="1">
        <v>65</v>
      </c>
      <c r="B305" s="1" t="s">
        <v>18</v>
      </c>
      <c r="C305" s="1" t="s">
        <v>25</v>
      </c>
      <c r="D305" s="1" t="s">
        <v>25</v>
      </c>
      <c r="E305" s="1" t="s">
        <v>25</v>
      </c>
      <c r="F305" s="1" t="s">
        <v>26</v>
      </c>
      <c r="G305" s="1" t="s">
        <v>25</v>
      </c>
      <c r="H305" s="1">
        <v>140</v>
      </c>
      <c r="I305" s="1">
        <v>33</v>
      </c>
      <c r="J305" s="1">
        <v>29.9</v>
      </c>
      <c r="K305" s="1">
        <v>276</v>
      </c>
      <c r="L305" s="1">
        <v>161</v>
      </c>
      <c r="M305" s="1">
        <v>269</v>
      </c>
      <c r="N305" s="1">
        <v>225</v>
      </c>
      <c r="O305" s="3" t="s">
        <v>22</v>
      </c>
    </row>
    <row r="306" spans="1:15" x14ac:dyDescent="0.2">
      <c r="A306" s="1">
        <v>36</v>
      </c>
      <c r="B306" s="1" t="s">
        <v>18</v>
      </c>
      <c r="C306" s="1" t="s">
        <v>25</v>
      </c>
      <c r="D306" s="1" t="s">
        <v>25</v>
      </c>
      <c r="E306" s="1" t="s">
        <v>25</v>
      </c>
      <c r="F306" s="1" t="s">
        <v>26</v>
      </c>
      <c r="G306" s="1" t="s">
        <v>25</v>
      </c>
      <c r="H306" s="1">
        <v>145</v>
      </c>
      <c r="I306" s="1">
        <v>30</v>
      </c>
      <c r="J306" s="1">
        <v>28.4</v>
      </c>
      <c r="K306" s="1">
        <v>218</v>
      </c>
      <c r="L306" s="1">
        <v>126</v>
      </c>
      <c r="M306" s="1">
        <v>240</v>
      </c>
      <c r="N306" s="1">
        <v>168</v>
      </c>
      <c r="O306" s="3" t="s">
        <v>22</v>
      </c>
    </row>
    <row r="307" spans="1:15" x14ac:dyDescent="0.2">
      <c r="A307" s="1">
        <v>33</v>
      </c>
      <c r="B307" s="1" t="s">
        <v>18</v>
      </c>
      <c r="C307" s="1" t="s">
        <v>25</v>
      </c>
      <c r="D307" s="1" t="s">
        <v>25</v>
      </c>
      <c r="E307" s="1" t="s">
        <v>25</v>
      </c>
      <c r="F307" s="1" t="s">
        <v>26</v>
      </c>
      <c r="G307" s="1" t="s">
        <v>25</v>
      </c>
      <c r="H307" s="1">
        <v>140</v>
      </c>
      <c r="I307" s="1">
        <v>29</v>
      </c>
      <c r="J307" s="1">
        <v>30.7</v>
      </c>
      <c r="K307" s="1">
        <v>230</v>
      </c>
      <c r="L307" s="1">
        <v>138</v>
      </c>
      <c r="M307" s="1">
        <v>245</v>
      </c>
      <c r="N307" s="1">
        <v>180</v>
      </c>
      <c r="O307" s="3" t="s">
        <v>22</v>
      </c>
    </row>
    <row r="308" spans="1:15" x14ac:dyDescent="0.2">
      <c r="A308" s="1">
        <v>51</v>
      </c>
      <c r="B308" s="1" t="s">
        <v>18</v>
      </c>
      <c r="C308" s="1" t="s">
        <v>25</v>
      </c>
      <c r="D308" s="1" t="s">
        <v>25</v>
      </c>
      <c r="E308" s="1" t="s">
        <v>25</v>
      </c>
      <c r="F308" s="1" t="s">
        <v>26</v>
      </c>
      <c r="G308" s="1" t="s">
        <v>25</v>
      </c>
      <c r="H308" s="1">
        <v>130</v>
      </c>
      <c r="I308" s="1">
        <v>32</v>
      </c>
      <c r="J308" s="1">
        <v>32.6</v>
      </c>
      <c r="K308" s="1">
        <v>145</v>
      </c>
      <c r="L308" s="1">
        <v>100</v>
      </c>
      <c r="M308" s="1">
        <v>132</v>
      </c>
      <c r="N308" s="1">
        <v>136</v>
      </c>
      <c r="O308" s="3" t="s">
        <v>22</v>
      </c>
    </row>
    <row r="309" spans="1:15" x14ac:dyDescent="0.2">
      <c r="A309" s="1">
        <v>41</v>
      </c>
      <c r="B309" s="1" t="s">
        <v>15</v>
      </c>
      <c r="C309" s="1" t="s">
        <v>25</v>
      </c>
      <c r="D309" s="1" t="s">
        <v>25</v>
      </c>
      <c r="E309" s="1" t="s">
        <v>25</v>
      </c>
      <c r="F309" s="1" t="s">
        <v>26</v>
      </c>
      <c r="G309" s="1" t="s">
        <v>25</v>
      </c>
      <c r="H309" s="1">
        <v>130</v>
      </c>
      <c r="I309" s="1">
        <v>30</v>
      </c>
      <c r="J309" s="1">
        <v>25.5</v>
      </c>
      <c r="K309" s="1">
        <v>320</v>
      </c>
      <c r="L309" s="1">
        <v>142</v>
      </c>
      <c r="M309" s="1">
        <v>365</v>
      </c>
      <c r="N309" s="1">
        <v>215</v>
      </c>
      <c r="O309" s="3" t="s">
        <v>22</v>
      </c>
    </row>
    <row r="310" spans="1:15" x14ac:dyDescent="0.2">
      <c r="A310" s="1">
        <v>44</v>
      </c>
      <c r="B310" s="1" t="s">
        <v>15</v>
      </c>
      <c r="C310" s="1" t="s">
        <v>25</v>
      </c>
      <c r="D310" s="1" t="s">
        <v>26</v>
      </c>
      <c r="E310" s="1" t="s">
        <v>25</v>
      </c>
      <c r="F310" s="1" t="s">
        <v>26</v>
      </c>
      <c r="G310" s="1" t="s">
        <v>26</v>
      </c>
      <c r="H310" s="1">
        <v>130</v>
      </c>
      <c r="I310" s="1">
        <v>30</v>
      </c>
      <c r="J310" s="1">
        <v>31.8</v>
      </c>
      <c r="K310" s="1">
        <v>351</v>
      </c>
      <c r="L310" s="1">
        <v>170</v>
      </c>
      <c r="M310" s="1">
        <v>386</v>
      </c>
      <c r="N310" s="1">
        <v>220</v>
      </c>
      <c r="O310" s="3" t="s">
        <v>23</v>
      </c>
    </row>
    <row r="311" spans="1:15" x14ac:dyDescent="0.2">
      <c r="A311" s="2">
        <v>50</v>
      </c>
      <c r="B311" s="2" t="s">
        <v>15</v>
      </c>
      <c r="C311" s="2" t="s">
        <v>25</v>
      </c>
      <c r="D311" s="2" t="s">
        <v>26</v>
      </c>
      <c r="E311" s="2" t="s">
        <v>25</v>
      </c>
      <c r="F311" s="2" t="s">
        <v>26</v>
      </c>
      <c r="G311" s="1" t="s">
        <v>26</v>
      </c>
      <c r="H311" s="2">
        <v>156</v>
      </c>
      <c r="I311" s="2">
        <v>43</v>
      </c>
      <c r="J311" s="2">
        <v>34.6</v>
      </c>
      <c r="K311" s="2">
        <v>323</v>
      </c>
      <c r="L311" s="2">
        <v>156</v>
      </c>
      <c r="M311" s="2">
        <v>384</v>
      </c>
      <c r="N311" s="2">
        <v>210</v>
      </c>
      <c r="O311" s="4" t="s">
        <v>23</v>
      </c>
    </row>
    <row r="312" spans="1:15" x14ac:dyDescent="0.2">
      <c r="A312" s="1">
        <v>39</v>
      </c>
      <c r="B312" s="1" t="s">
        <v>15</v>
      </c>
      <c r="C312" s="1" t="s">
        <v>25</v>
      </c>
      <c r="D312" s="1" t="s">
        <v>25</v>
      </c>
      <c r="E312" s="1" t="s">
        <v>25</v>
      </c>
      <c r="F312" s="1" t="s">
        <v>26</v>
      </c>
      <c r="G312" s="1" t="s">
        <v>26</v>
      </c>
      <c r="H312" s="1">
        <v>120</v>
      </c>
      <c r="I312" s="1">
        <v>34</v>
      </c>
      <c r="J312" s="1">
        <v>31.2</v>
      </c>
      <c r="K312" s="1">
        <v>222</v>
      </c>
      <c r="L312" s="1">
        <v>156</v>
      </c>
      <c r="M312" s="1">
        <v>228</v>
      </c>
      <c r="N312" s="1">
        <v>168</v>
      </c>
      <c r="O312" s="3" t="s">
        <v>23</v>
      </c>
    </row>
    <row r="313" spans="1:15" x14ac:dyDescent="0.2">
      <c r="A313" s="1">
        <v>43</v>
      </c>
      <c r="B313" s="1" t="s">
        <v>15</v>
      </c>
      <c r="C313" s="1" t="s">
        <v>25</v>
      </c>
      <c r="D313" s="1" t="s">
        <v>26</v>
      </c>
      <c r="E313" s="1" t="s">
        <v>25</v>
      </c>
      <c r="F313" s="1" t="s">
        <v>26</v>
      </c>
      <c r="G313" s="1" t="s">
        <v>26</v>
      </c>
      <c r="H313" s="1">
        <v>160</v>
      </c>
      <c r="I313" s="1">
        <v>29</v>
      </c>
      <c r="J313" s="1">
        <v>30.5</v>
      </c>
      <c r="K313" s="1">
        <v>276</v>
      </c>
      <c r="L313" s="1">
        <v>197</v>
      </c>
      <c r="M313" s="1">
        <v>280</v>
      </c>
      <c r="N313" s="1">
        <v>198</v>
      </c>
      <c r="O313" s="3" t="s">
        <v>23</v>
      </c>
    </row>
    <row r="314" spans="1:15" x14ac:dyDescent="0.2">
      <c r="A314" s="1">
        <v>54</v>
      </c>
      <c r="B314" s="1" t="s">
        <v>15</v>
      </c>
      <c r="C314" s="1" t="s">
        <v>25</v>
      </c>
      <c r="D314" s="1" t="s">
        <v>26</v>
      </c>
      <c r="E314" s="1" t="s">
        <v>25</v>
      </c>
      <c r="F314" s="1" t="s">
        <v>26</v>
      </c>
      <c r="G314" s="1" t="s">
        <v>26</v>
      </c>
      <c r="H314" s="1">
        <v>175</v>
      </c>
      <c r="I314" s="1">
        <v>39</v>
      </c>
      <c r="J314" s="1">
        <v>30.7</v>
      </c>
      <c r="K314" s="1">
        <v>286</v>
      </c>
      <c r="L314" s="1">
        <v>170</v>
      </c>
      <c r="M314" s="1">
        <v>273</v>
      </c>
      <c r="N314" s="1">
        <v>156</v>
      </c>
      <c r="O314" s="3" t="s">
        <v>23</v>
      </c>
    </row>
    <row r="315" spans="1:15" x14ac:dyDescent="0.2">
      <c r="A315" s="1">
        <v>65</v>
      </c>
      <c r="B315" s="1" t="s">
        <v>15</v>
      </c>
      <c r="C315" s="1" t="s">
        <v>25</v>
      </c>
      <c r="D315" s="1" t="s">
        <v>26</v>
      </c>
      <c r="E315" s="1" t="s">
        <v>25</v>
      </c>
      <c r="F315" s="1" t="s">
        <v>26</v>
      </c>
      <c r="G315" s="1" t="s">
        <v>26</v>
      </c>
      <c r="H315" s="1">
        <v>189</v>
      </c>
      <c r="I315" s="1">
        <v>45</v>
      </c>
      <c r="J315" s="1">
        <v>34.6</v>
      </c>
      <c r="K315" s="1">
        <v>253</v>
      </c>
      <c r="L315" s="1">
        <v>145</v>
      </c>
      <c r="M315" s="1">
        <v>242</v>
      </c>
      <c r="N315" s="1">
        <v>148</v>
      </c>
      <c r="O315" s="3" t="s">
        <v>23</v>
      </c>
    </row>
    <row r="316" spans="1:15" x14ac:dyDescent="0.2">
      <c r="A316" s="1">
        <v>58</v>
      </c>
      <c r="B316" s="1" t="s">
        <v>15</v>
      </c>
      <c r="C316" s="1" t="s">
        <v>25</v>
      </c>
      <c r="D316" s="1" t="s">
        <v>26</v>
      </c>
      <c r="E316" s="1" t="s">
        <v>25</v>
      </c>
      <c r="F316" s="1" t="s">
        <v>26</v>
      </c>
      <c r="G316" s="1" t="s">
        <v>26</v>
      </c>
      <c r="H316" s="1">
        <v>145</v>
      </c>
      <c r="I316" s="1">
        <v>48</v>
      </c>
      <c r="J316" s="1">
        <v>26.5</v>
      </c>
      <c r="K316" s="1">
        <v>189</v>
      </c>
      <c r="L316" s="1">
        <v>142</v>
      </c>
      <c r="M316" s="1">
        <v>225</v>
      </c>
      <c r="N316" s="1">
        <v>142</v>
      </c>
      <c r="O316" s="3" t="s">
        <v>23</v>
      </c>
    </row>
    <row r="317" spans="1:15" x14ac:dyDescent="0.2">
      <c r="A317" s="2">
        <v>35</v>
      </c>
      <c r="B317" s="2" t="s">
        <v>15</v>
      </c>
      <c r="C317" s="2" t="s">
        <v>25</v>
      </c>
      <c r="D317" s="2" t="s">
        <v>26</v>
      </c>
      <c r="E317" s="2" t="s">
        <v>25</v>
      </c>
      <c r="F317" s="2" t="s">
        <v>26</v>
      </c>
      <c r="G317" s="1" t="s">
        <v>26</v>
      </c>
      <c r="H317" s="2">
        <v>137</v>
      </c>
      <c r="I317" s="2">
        <v>37</v>
      </c>
      <c r="J317" s="2">
        <v>23.1</v>
      </c>
      <c r="K317" s="2">
        <v>187</v>
      </c>
      <c r="L317" s="2">
        <v>139</v>
      </c>
      <c r="M317" s="2">
        <v>221</v>
      </c>
      <c r="N317" s="2">
        <v>121</v>
      </c>
      <c r="O317" s="4" t="s">
        <v>23</v>
      </c>
    </row>
    <row r="318" spans="1:15" x14ac:dyDescent="0.2">
      <c r="A318" s="1">
        <v>28</v>
      </c>
      <c r="B318" s="1" t="s">
        <v>18</v>
      </c>
      <c r="C318" s="1" t="s">
        <v>25</v>
      </c>
      <c r="D318" s="1" t="s">
        <v>25</v>
      </c>
      <c r="E318" s="1" t="s">
        <v>25</v>
      </c>
      <c r="F318" s="1" t="s">
        <v>26</v>
      </c>
      <c r="G318" s="1" t="s">
        <v>26</v>
      </c>
      <c r="H318" s="1">
        <v>130</v>
      </c>
      <c r="I318" s="1">
        <v>29</v>
      </c>
      <c r="J318" s="1">
        <v>28.3</v>
      </c>
      <c r="K318" s="1">
        <v>235</v>
      </c>
      <c r="L318" s="1">
        <v>143</v>
      </c>
      <c r="M318" s="1">
        <v>245</v>
      </c>
      <c r="N318" s="1">
        <v>180</v>
      </c>
      <c r="O318" s="3" t="s">
        <v>23</v>
      </c>
    </row>
    <row r="319" spans="1:15" x14ac:dyDescent="0.2">
      <c r="A319" s="1">
        <v>25</v>
      </c>
      <c r="B319" s="1" t="s">
        <v>18</v>
      </c>
      <c r="C319" s="1" t="s">
        <v>25</v>
      </c>
      <c r="D319" s="1" t="s">
        <v>25</v>
      </c>
      <c r="E319" s="1" t="s">
        <v>25</v>
      </c>
      <c r="F319" s="1" t="s">
        <v>26</v>
      </c>
      <c r="G319" s="1" t="s">
        <v>26</v>
      </c>
      <c r="H319" s="1">
        <v>120</v>
      </c>
      <c r="I319" s="1">
        <v>25</v>
      </c>
      <c r="J319" s="1">
        <v>29.2</v>
      </c>
      <c r="K319" s="1">
        <v>246</v>
      </c>
      <c r="L319" s="1">
        <v>136</v>
      </c>
      <c r="M319" s="1">
        <v>289</v>
      </c>
      <c r="N319" s="1">
        <v>194</v>
      </c>
      <c r="O319" s="3" t="s">
        <v>24</v>
      </c>
    </row>
    <row r="320" spans="1:15" x14ac:dyDescent="0.2">
      <c r="A320" s="2">
        <v>30</v>
      </c>
      <c r="B320" s="2" t="s">
        <v>18</v>
      </c>
      <c r="C320" s="2" t="s">
        <v>25</v>
      </c>
      <c r="D320" s="2" t="s">
        <v>25</v>
      </c>
      <c r="E320" s="2" t="s">
        <v>25</v>
      </c>
      <c r="F320" s="2" t="s">
        <v>26</v>
      </c>
      <c r="G320" s="1" t="s">
        <v>26</v>
      </c>
      <c r="H320" s="2">
        <v>130</v>
      </c>
      <c r="I320" s="2">
        <v>28</v>
      </c>
      <c r="J320" s="2">
        <v>25.5</v>
      </c>
      <c r="K320" s="2">
        <v>256</v>
      </c>
      <c r="L320" s="2">
        <v>146</v>
      </c>
      <c r="M320" s="2">
        <v>295</v>
      </c>
      <c r="N320" s="2">
        <v>184</v>
      </c>
      <c r="O320" s="4" t="s">
        <v>24</v>
      </c>
    </row>
    <row r="321" spans="1:15" x14ac:dyDescent="0.2">
      <c r="A321" s="1">
        <v>30</v>
      </c>
      <c r="B321" s="1" t="s">
        <v>15</v>
      </c>
      <c r="C321" s="1" t="s">
        <v>25</v>
      </c>
      <c r="D321" s="1" t="s">
        <v>25</v>
      </c>
      <c r="E321" s="1" t="s">
        <v>25</v>
      </c>
      <c r="F321" s="1" t="s">
        <v>26</v>
      </c>
      <c r="G321" s="1" t="s">
        <v>26</v>
      </c>
      <c r="H321" s="1">
        <v>145</v>
      </c>
      <c r="I321" s="1">
        <v>28</v>
      </c>
      <c r="J321" s="1">
        <v>30.7</v>
      </c>
      <c r="K321" s="1">
        <v>267</v>
      </c>
      <c r="L321" s="1">
        <v>146</v>
      </c>
      <c r="M321" s="1">
        <v>276</v>
      </c>
      <c r="N321" s="1">
        <v>178</v>
      </c>
      <c r="O321" s="3" t="s">
        <v>24</v>
      </c>
    </row>
    <row r="322" spans="1:15" x14ac:dyDescent="0.2">
      <c r="A322" s="2">
        <v>45</v>
      </c>
      <c r="B322" s="2" t="s">
        <v>15</v>
      </c>
      <c r="C322" s="2" t="s">
        <v>25</v>
      </c>
      <c r="D322" s="2" t="s">
        <v>25</v>
      </c>
      <c r="E322" s="2" t="s">
        <v>25</v>
      </c>
      <c r="F322" s="2" t="s">
        <v>26</v>
      </c>
      <c r="G322" s="1" t="s">
        <v>26</v>
      </c>
      <c r="H322" s="2">
        <v>145</v>
      </c>
      <c r="I322" s="2">
        <v>38</v>
      </c>
      <c r="J322" s="2">
        <v>26.8</v>
      </c>
      <c r="K322" s="2">
        <v>237</v>
      </c>
      <c r="L322" s="2">
        <v>168</v>
      </c>
      <c r="M322" s="2">
        <v>253</v>
      </c>
      <c r="N322" s="2">
        <v>192</v>
      </c>
      <c r="O322" s="4" t="s">
        <v>24</v>
      </c>
    </row>
    <row r="323" spans="1:15" x14ac:dyDescent="0.2">
      <c r="A323" s="1">
        <v>65</v>
      </c>
      <c r="B323" s="1" t="s">
        <v>15</v>
      </c>
      <c r="C323" s="1" t="s">
        <v>25</v>
      </c>
      <c r="D323" s="1" t="s">
        <v>25</v>
      </c>
      <c r="E323" s="1" t="s">
        <v>25</v>
      </c>
      <c r="F323" s="1" t="s">
        <v>26</v>
      </c>
      <c r="G323" s="1" t="s">
        <v>26</v>
      </c>
      <c r="H323" s="1">
        <v>158</v>
      </c>
      <c r="I323" s="1">
        <v>35</v>
      </c>
      <c r="J323" s="1">
        <v>36.299999999999997</v>
      </c>
      <c r="K323" s="1">
        <v>261</v>
      </c>
      <c r="L323" s="1">
        <v>156</v>
      </c>
      <c r="M323" s="1">
        <v>248</v>
      </c>
      <c r="N323" s="1">
        <v>146</v>
      </c>
      <c r="O323" s="3" t="s">
        <v>23</v>
      </c>
    </row>
    <row r="324" spans="1:15" x14ac:dyDescent="0.2">
      <c r="A324" s="1">
        <v>58</v>
      </c>
      <c r="B324" s="1" t="s">
        <v>18</v>
      </c>
      <c r="C324" s="1" t="s">
        <v>25</v>
      </c>
      <c r="D324" s="1" t="s">
        <v>25</v>
      </c>
      <c r="E324" s="1" t="s">
        <v>25</v>
      </c>
      <c r="F324" s="1" t="s">
        <v>26</v>
      </c>
      <c r="G324" s="1" t="s">
        <v>26</v>
      </c>
      <c r="H324" s="1">
        <v>136</v>
      </c>
      <c r="I324" s="1">
        <v>45</v>
      </c>
      <c r="J324" s="1">
        <v>28.6</v>
      </c>
      <c r="K324" s="1">
        <v>197</v>
      </c>
      <c r="L324" s="1">
        <v>120</v>
      </c>
      <c r="M324" s="1">
        <v>215</v>
      </c>
      <c r="N324" s="1">
        <v>131</v>
      </c>
      <c r="O324" s="3" t="s">
        <v>23</v>
      </c>
    </row>
    <row r="325" spans="1:15" x14ac:dyDescent="0.2">
      <c r="A325" s="1">
        <v>48</v>
      </c>
      <c r="B325" s="1" t="s">
        <v>18</v>
      </c>
      <c r="C325" s="1" t="s">
        <v>25</v>
      </c>
      <c r="D325" s="1" t="s">
        <v>25</v>
      </c>
      <c r="E325" s="1" t="s">
        <v>25</v>
      </c>
      <c r="F325" s="1" t="s">
        <v>26</v>
      </c>
      <c r="G325" s="1" t="s">
        <v>26</v>
      </c>
      <c r="H325" s="1">
        <v>183</v>
      </c>
      <c r="I325" s="1">
        <v>31</v>
      </c>
      <c r="J325" s="1">
        <v>39.5</v>
      </c>
      <c r="K325" s="1">
        <v>281</v>
      </c>
      <c r="L325" s="1">
        <v>175</v>
      </c>
      <c r="M325" s="1">
        <v>267</v>
      </c>
      <c r="N325" s="1">
        <v>168</v>
      </c>
      <c r="O325" s="3" t="s">
        <v>23</v>
      </c>
    </row>
    <row r="326" spans="1:15" x14ac:dyDescent="0.2">
      <c r="A326" s="2">
        <v>47</v>
      </c>
      <c r="B326" s="2" t="s">
        <v>15</v>
      </c>
      <c r="C326" s="2" t="s">
        <v>25</v>
      </c>
      <c r="D326" s="2" t="s">
        <v>25</v>
      </c>
      <c r="E326" s="2" t="s">
        <v>25</v>
      </c>
      <c r="F326" s="2" t="s">
        <v>26</v>
      </c>
      <c r="G326" s="1" t="s">
        <v>26</v>
      </c>
      <c r="H326" s="2">
        <v>147</v>
      </c>
      <c r="I326" s="2">
        <v>40</v>
      </c>
      <c r="J326" s="2">
        <v>38.200000000000003</v>
      </c>
      <c r="K326" s="2">
        <v>267</v>
      </c>
      <c r="L326" s="2">
        <v>152</v>
      </c>
      <c r="M326" s="2">
        <v>249</v>
      </c>
      <c r="N326" s="2">
        <v>158</v>
      </c>
      <c r="O326" s="4" t="s">
        <v>23</v>
      </c>
    </row>
    <row r="327" spans="1:15" x14ac:dyDescent="0.2">
      <c r="A327" s="2">
        <v>50</v>
      </c>
      <c r="B327" s="2" t="s">
        <v>15</v>
      </c>
      <c r="C327" s="2" t="s">
        <v>25</v>
      </c>
      <c r="D327" s="2" t="s">
        <v>25</v>
      </c>
      <c r="E327" s="2" t="s">
        <v>25</v>
      </c>
      <c r="F327" s="2" t="s">
        <v>26</v>
      </c>
      <c r="G327" s="1" t="s">
        <v>26</v>
      </c>
      <c r="H327" s="2">
        <v>120</v>
      </c>
      <c r="I327" s="2">
        <v>34</v>
      </c>
      <c r="J327" s="2">
        <v>29.2</v>
      </c>
      <c r="K327" s="2">
        <v>194</v>
      </c>
      <c r="L327" s="2">
        <v>146</v>
      </c>
      <c r="M327" s="2">
        <v>150</v>
      </c>
      <c r="N327" s="2">
        <v>148</v>
      </c>
      <c r="O327" s="4" t="s">
        <v>23</v>
      </c>
    </row>
    <row r="328" spans="1:15" x14ac:dyDescent="0.2">
      <c r="A328" s="2">
        <v>58</v>
      </c>
      <c r="B328" s="2" t="s">
        <v>15</v>
      </c>
      <c r="C328" s="2" t="s">
        <v>25</v>
      </c>
      <c r="D328" s="2" t="s">
        <v>25</v>
      </c>
      <c r="E328" s="2" t="s">
        <v>25</v>
      </c>
      <c r="F328" s="2" t="s">
        <v>26</v>
      </c>
      <c r="G328" s="1" t="s">
        <v>26</v>
      </c>
      <c r="H328" s="2">
        <v>152</v>
      </c>
      <c r="I328" s="2">
        <v>42</v>
      </c>
      <c r="J328" s="2">
        <v>38.5</v>
      </c>
      <c r="K328" s="2">
        <v>264</v>
      </c>
      <c r="L328" s="2">
        <v>162</v>
      </c>
      <c r="M328" s="2">
        <v>230</v>
      </c>
      <c r="N328" s="2">
        <v>125</v>
      </c>
      <c r="O328" s="4" t="s">
        <v>23</v>
      </c>
    </row>
    <row r="329" spans="1:15" x14ac:dyDescent="0.2">
      <c r="A329" s="2">
        <v>52</v>
      </c>
      <c r="B329" s="2" t="s">
        <v>15</v>
      </c>
      <c r="C329" s="2" t="s">
        <v>25</v>
      </c>
      <c r="D329" s="2" t="s">
        <v>25</v>
      </c>
      <c r="E329" s="2" t="s">
        <v>25</v>
      </c>
      <c r="F329" s="2" t="s">
        <v>26</v>
      </c>
      <c r="G329" s="1" t="s">
        <v>26</v>
      </c>
      <c r="H329" s="2">
        <v>174</v>
      </c>
      <c r="I329" s="2">
        <v>32</v>
      </c>
      <c r="J329" s="2">
        <v>29.7</v>
      </c>
      <c r="K329" s="2">
        <v>210</v>
      </c>
      <c r="L329" s="2">
        <v>143</v>
      </c>
      <c r="M329" s="2">
        <v>153</v>
      </c>
      <c r="N329" s="2">
        <v>158</v>
      </c>
      <c r="O329" s="4" t="s">
        <v>23</v>
      </c>
    </row>
    <row r="330" spans="1:15" x14ac:dyDescent="0.2">
      <c r="A330" s="2">
        <v>37</v>
      </c>
      <c r="B330" s="2" t="s">
        <v>15</v>
      </c>
      <c r="C330" s="2" t="s">
        <v>25</v>
      </c>
      <c r="D330" s="2" t="s">
        <v>25</v>
      </c>
      <c r="E330" s="2" t="s">
        <v>25</v>
      </c>
      <c r="F330" s="2" t="s">
        <v>26</v>
      </c>
      <c r="G330" s="1" t="s">
        <v>26</v>
      </c>
      <c r="H330" s="2">
        <v>142</v>
      </c>
      <c r="I330" s="2">
        <v>28</v>
      </c>
      <c r="J330" s="2">
        <v>31.1</v>
      </c>
      <c r="K330" s="2">
        <v>241</v>
      </c>
      <c r="L330" s="2">
        <v>143</v>
      </c>
      <c r="M330" s="2">
        <v>279</v>
      </c>
      <c r="N330" s="2">
        <v>145</v>
      </c>
      <c r="O330" s="4" t="s">
        <v>23</v>
      </c>
    </row>
    <row r="331" spans="1:15" x14ac:dyDescent="0.2">
      <c r="A331" s="2">
        <v>34</v>
      </c>
      <c r="B331" s="2" t="s">
        <v>15</v>
      </c>
      <c r="C331" s="2" t="s">
        <v>25</v>
      </c>
      <c r="D331" s="2" t="s">
        <v>25</v>
      </c>
      <c r="E331" s="2" t="s">
        <v>25</v>
      </c>
      <c r="F331" s="2" t="s">
        <v>26</v>
      </c>
      <c r="G331" s="1" t="s">
        <v>26</v>
      </c>
      <c r="H331" s="2">
        <v>144</v>
      </c>
      <c r="I331" s="2">
        <v>37</v>
      </c>
      <c r="J331" s="2">
        <v>36.799999999999997</v>
      </c>
      <c r="K331" s="2">
        <v>235</v>
      </c>
      <c r="L331" s="2">
        <v>174</v>
      </c>
      <c r="M331" s="2">
        <v>205</v>
      </c>
      <c r="N331" s="2">
        <v>120</v>
      </c>
      <c r="O331" s="4" t="s">
        <v>23</v>
      </c>
    </row>
    <row r="332" spans="1:15" x14ac:dyDescent="0.2">
      <c r="A332" s="2">
        <v>61</v>
      </c>
      <c r="B332" s="2" t="s">
        <v>15</v>
      </c>
      <c r="C332" s="2" t="s">
        <v>25</v>
      </c>
      <c r="D332" s="2" t="s">
        <v>25</v>
      </c>
      <c r="E332" s="2" t="s">
        <v>25</v>
      </c>
      <c r="F332" s="2" t="s">
        <v>26</v>
      </c>
      <c r="G332" s="1" t="s">
        <v>26</v>
      </c>
      <c r="H332" s="2">
        <v>167</v>
      </c>
      <c r="I332" s="2">
        <v>42</v>
      </c>
      <c r="J332" s="2">
        <v>36.200000000000003</v>
      </c>
      <c r="K332" s="2">
        <v>247</v>
      </c>
      <c r="L332" s="2">
        <v>172</v>
      </c>
      <c r="M332" s="2">
        <v>214</v>
      </c>
      <c r="N332" s="2">
        <v>147</v>
      </c>
      <c r="O332" s="4" t="s">
        <v>23</v>
      </c>
    </row>
    <row r="333" spans="1:15" x14ac:dyDescent="0.2">
      <c r="A333" s="1">
        <v>28</v>
      </c>
      <c r="B333" s="1" t="s">
        <v>15</v>
      </c>
      <c r="C333" s="1" t="s">
        <v>25</v>
      </c>
      <c r="D333" s="1" t="s">
        <v>25</v>
      </c>
      <c r="E333" s="1" t="s">
        <v>25</v>
      </c>
      <c r="F333" s="1" t="s">
        <v>26</v>
      </c>
      <c r="G333" s="1" t="s">
        <v>26</v>
      </c>
      <c r="H333" s="1">
        <v>147</v>
      </c>
      <c r="I333" s="1">
        <v>36</v>
      </c>
      <c r="J333" s="1">
        <v>32.5</v>
      </c>
      <c r="K333" s="1">
        <v>237</v>
      </c>
      <c r="L333" s="1">
        <v>146</v>
      </c>
      <c r="M333" s="1">
        <v>213</v>
      </c>
      <c r="N333" s="1">
        <v>164</v>
      </c>
      <c r="O333" s="3" t="s">
        <v>23</v>
      </c>
    </row>
    <row r="334" spans="1:15" x14ac:dyDescent="0.2">
      <c r="A334" s="2">
        <v>42</v>
      </c>
      <c r="B334" s="2" t="s">
        <v>15</v>
      </c>
      <c r="C334" s="2" t="s">
        <v>25</v>
      </c>
      <c r="D334" s="2" t="s">
        <v>25</v>
      </c>
      <c r="E334" s="2" t="s">
        <v>25</v>
      </c>
      <c r="F334" s="2" t="s">
        <v>26</v>
      </c>
      <c r="G334" s="1" t="s">
        <v>26</v>
      </c>
      <c r="H334" s="2">
        <v>172</v>
      </c>
      <c r="I334" s="2">
        <v>39</v>
      </c>
      <c r="J334" s="2">
        <v>26.6</v>
      </c>
      <c r="K334" s="2">
        <v>212</v>
      </c>
      <c r="L334" s="2">
        <v>134</v>
      </c>
      <c r="M334" s="2">
        <v>178</v>
      </c>
      <c r="N334" s="2">
        <v>139</v>
      </c>
      <c r="O334" s="4" t="s">
        <v>23</v>
      </c>
    </row>
    <row r="335" spans="1:15" x14ac:dyDescent="0.2">
      <c r="A335" s="2">
        <v>48</v>
      </c>
      <c r="B335" s="2" t="s">
        <v>18</v>
      </c>
      <c r="C335" s="2" t="s">
        <v>25</v>
      </c>
      <c r="D335" s="2" t="s">
        <v>25</v>
      </c>
      <c r="E335" s="2" t="s">
        <v>25</v>
      </c>
      <c r="F335" s="2" t="s">
        <v>26</v>
      </c>
      <c r="G335" s="1" t="s">
        <v>26</v>
      </c>
      <c r="H335" s="2">
        <v>149</v>
      </c>
      <c r="I335" s="2">
        <v>32</v>
      </c>
      <c r="J335" s="2">
        <v>29.6</v>
      </c>
      <c r="K335" s="2">
        <v>242</v>
      </c>
      <c r="L335" s="2">
        <v>148</v>
      </c>
      <c r="M335" s="2">
        <v>195</v>
      </c>
      <c r="N335" s="2">
        <v>136</v>
      </c>
      <c r="O335" s="4" t="s">
        <v>23</v>
      </c>
    </row>
    <row r="336" spans="1:15" x14ac:dyDescent="0.2">
      <c r="A336" s="2">
        <v>49</v>
      </c>
      <c r="B336" s="2" t="s">
        <v>15</v>
      </c>
      <c r="C336" s="2" t="s">
        <v>25</v>
      </c>
      <c r="D336" s="2" t="s">
        <v>25</v>
      </c>
      <c r="E336" s="2" t="s">
        <v>25</v>
      </c>
      <c r="F336" s="2" t="s">
        <v>26</v>
      </c>
      <c r="G336" s="1" t="s">
        <v>26</v>
      </c>
      <c r="H336" s="2">
        <v>146</v>
      </c>
      <c r="I336" s="2">
        <v>43</v>
      </c>
      <c r="J336" s="2">
        <v>37.200000000000003</v>
      </c>
      <c r="K336" s="2">
        <v>193</v>
      </c>
      <c r="L336" s="2">
        <v>140</v>
      </c>
      <c r="M336" s="2">
        <v>167</v>
      </c>
      <c r="N336" s="2">
        <v>123</v>
      </c>
      <c r="O336" s="4" t="s">
        <v>23</v>
      </c>
    </row>
    <row r="337" spans="1:15" x14ac:dyDescent="0.2">
      <c r="A337" s="2">
        <v>32</v>
      </c>
      <c r="B337" s="2" t="s">
        <v>18</v>
      </c>
      <c r="C337" s="2" t="s">
        <v>25</v>
      </c>
      <c r="D337" s="2" t="s">
        <v>25</v>
      </c>
      <c r="E337" s="2" t="s">
        <v>25</v>
      </c>
      <c r="F337" s="2" t="s">
        <v>26</v>
      </c>
      <c r="G337" s="1" t="s">
        <v>26</v>
      </c>
      <c r="H337" s="2">
        <v>125</v>
      </c>
      <c r="I337" s="2">
        <v>22</v>
      </c>
      <c r="J337" s="2">
        <v>23.8</v>
      </c>
      <c r="K337" s="2">
        <v>218</v>
      </c>
      <c r="L337" s="2">
        <v>152</v>
      </c>
      <c r="M337" s="2">
        <v>182</v>
      </c>
      <c r="N337" s="2">
        <v>143</v>
      </c>
      <c r="O337" s="4" t="s">
        <v>23</v>
      </c>
    </row>
    <row r="338" spans="1:15" x14ac:dyDescent="0.2">
      <c r="A338" s="1">
        <v>28</v>
      </c>
      <c r="B338" s="1" t="s">
        <v>18</v>
      </c>
      <c r="C338" s="1" t="s">
        <v>25</v>
      </c>
      <c r="D338" s="1" t="s">
        <v>25</v>
      </c>
      <c r="E338" s="1" t="s">
        <v>26</v>
      </c>
      <c r="F338" s="1" t="s">
        <v>26</v>
      </c>
      <c r="G338" s="1" t="s">
        <v>25</v>
      </c>
      <c r="H338" s="1">
        <v>110</v>
      </c>
      <c r="I338" s="1">
        <v>31</v>
      </c>
      <c r="J338" s="1">
        <v>30</v>
      </c>
      <c r="K338" s="1">
        <v>278</v>
      </c>
      <c r="L338" s="1">
        <v>131</v>
      </c>
      <c r="M338" s="1">
        <v>324</v>
      </c>
      <c r="N338" s="1">
        <v>237</v>
      </c>
      <c r="O338" s="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A43E7-429E-1844-929E-316D66D980B6}">
  <dimension ref="A1:I338"/>
  <sheetViews>
    <sheetView workbookViewId="0">
      <selection activeCell="H2" sqref="H2"/>
    </sheetView>
  </sheetViews>
  <sheetFormatPr baseColWidth="10" defaultRowHeight="16" x14ac:dyDescent="0.2"/>
  <cols>
    <col min="1" max="1" width="10.83203125" style="8"/>
    <col min="9" max="9" width="10.83203125" style="5"/>
  </cols>
  <sheetData>
    <row r="1" spans="1:9" x14ac:dyDescent="0.2">
      <c r="A1" s="7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3" t="s">
        <v>14</v>
      </c>
    </row>
    <row r="2" spans="1:9" x14ac:dyDescent="0.2">
      <c r="A2" s="7" t="str">
        <f>IF(AND(Sheet1!A2&gt;=5,Sheet1!A2&lt;=11),"Anak - Anak",IF(AND(Sheet1!A2&gt;=12,Sheet1!A2&lt;=25),"Remaja",IF(AND(Sheet1!A2&gt;=26,Sheet1!A2&lt;=45),"Dewasa","Lansia")))</f>
        <v>Remaja</v>
      </c>
      <c r="B2" s="1" t="str">
        <f>IF(Sheet1!H2&gt;140,"Tinggi",IF(AND(Sheet1!H2&gt;=100,Sheet1!H2&lt;=140),"Sedang","Rendah"))</f>
        <v>Tinggi</v>
      </c>
      <c r="C2" s="1" t="str">
        <f>IF(Sheet1!I2&lt;=28.5,"Kurus","Gemuk")</f>
        <v>Gemuk</v>
      </c>
      <c r="D2" s="1" t="str">
        <f>IF(Sheet1!J2&lt;=17,"Kurus",IF(AND(Sheet1!J2&gt;=18,Sheet1!J2&lt;=27),"Normal","Gemuk"))</f>
        <v>Gemuk</v>
      </c>
      <c r="E2" s="1" t="str">
        <f>IF(Sheet1!K2&gt;=200,"Tinggi","Rendah")</f>
        <v>Tinggi</v>
      </c>
      <c r="F2" s="1" t="str">
        <f>IF(Sheet1!L2&gt;=126,"Tinggi","Rendah")</f>
        <v>Tinggi</v>
      </c>
      <c r="G2" s="1" t="str">
        <f>IF(Sheet1!M2&gt;180,"Tinggi",IF(AND(Sheet1!M2&gt;=145,Sheet1!M2&lt;=180),"Sedang","Rendah"))</f>
        <v>Tinggi</v>
      </c>
      <c r="H2" s="1" t="str">
        <f>IF(Sheet1!N2&gt;=200,"Tinggi","Rendah")</f>
        <v>Tinggi</v>
      </c>
      <c r="I2" s="3" t="s">
        <v>16</v>
      </c>
    </row>
    <row r="3" spans="1:9" x14ac:dyDescent="0.2">
      <c r="A3" s="7" t="str">
        <f>IF(AND(Sheet1!A3&gt;=5,Sheet1!A3&lt;=11),"Anak - Anak",IF(AND(Sheet1!A3&gt;=12,Sheet1!A3&lt;=25),"Remaja",IF(AND(Sheet1!A3&gt;=26,Sheet1!A3&lt;=45),"Dewasa","Lansia")))</f>
        <v>Dewasa</v>
      </c>
      <c r="B3" s="1" t="str">
        <f>IF(Sheet1!H3&gt;140,"Tinggi",IF(AND(Sheet1!H3&gt;=100,Sheet1!H3&lt;=140),"Sedang","Rendah"))</f>
        <v>Sedang</v>
      </c>
      <c r="C3" s="1" t="str">
        <f>IF(Sheet1!I3&lt;=28.5,"Kurus","Gemuk")</f>
        <v>Kurus</v>
      </c>
      <c r="D3" s="1" t="str">
        <f>IF(Sheet1!J3&lt;=17,"Kurus",IF(AND(Sheet1!J3&gt;=18,Sheet1!J3&lt;=27),"Normal","Gemuk"))</f>
        <v>Normal</v>
      </c>
      <c r="E3" s="1" t="str">
        <f>IF(Sheet1!K3&gt;=200,"Tinggi","Rendah")</f>
        <v>Rendah</v>
      </c>
      <c r="F3" s="1" t="str">
        <f>IF(Sheet1!L3&gt;=126,"Tinggi","Rendah")</f>
        <v>Rendah</v>
      </c>
      <c r="G3" s="1" t="str">
        <f>IF(Sheet1!M3&gt;180,"Tinggi",IF(AND(Sheet1!M3&gt;=145,Sheet1!M3&lt;=180),"Sedang","Rendah"))</f>
        <v>Rendah</v>
      </c>
      <c r="H3" s="1" t="str">
        <f>IF(Sheet1!N3&gt;=200,"Tinggi","Rendah")</f>
        <v>Rendah</v>
      </c>
      <c r="I3" s="3" t="s">
        <v>17</v>
      </c>
    </row>
    <row r="4" spans="1:9" x14ac:dyDescent="0.2">
      <c r="A4" s="7" t="str">
        <f>IF(AND(Sheet1!A4&gt;=5,Sheet1!A4&lt;=11),"Anak - Anak",IF(AND(Sheet1!A4&gt;=12,Sheet1!A4&lt;=25),"Remaja",IF(AND(Sheet1!A4&gt;=26,Sheet1!A4&lt;=45),"Dewasa","Lansia")))</f>
        <v>Lansia</v>
      </c>
      <c r="B4" s="1" t="str">
        <f>IF(Sheet1!H4&gt;140,"Tinggi",IF(AND(Sheet1!H4&gt;=100,Sheet1!H4&lt;=140),"Sedang","Rendah"))</f>
        <v>Sedang</v>
      </c>
      <c r="C4" s="1" t="str">
        <f>IF(Sheet1!I4&lt;=28.5,"Kurus","Gemuk")</f>
        <v>Kurus</v>
      </c>
      <c r="D4" s="1" t="str">
        <f>IF(Sheet1!J4&lt;=17,"Kurus",IF(AND(Sheet1!J4&gt;=18,Sheet1!J4&lt;=27),"Normal","Gemuk"))</f>
        <v>Normal</v>
      </c>
      <c r="E4" s="1" t="str">
        <f>IF(Sheet1!K4&gt;=200,"Tinggi","Rendah")</f>
        <v>Rendah</v>
      </c>
      <c r="F4" s="1" t="str">
        <f>IF(Sheet1!L4&gt;=126,"Tinggi","Rendah")</f>
        <v>Rendah</v>
      </c>
      <c r="G4" s="1" t="str">
        <f>IF(Sheet1!M4&gt;180,"Tinggi",IF(AND(Sheet1!M4&gt;=145,Sheet1!M4&lt;=180),"Sedang","Rendah"))</f>
        <v>Rendah</v>
      </c>
      <c r="H4" s="1" t="str">
        <f>IF(Sheet1!N4&gt;=200,"Tinggi","Rendah")</f>
        <v>Rendah</v>
      </c>
      <c r="I4" s="3" t="s">
        <v>17</v>
      </c>
    </row>
    <row r="5" spans="1:9" x14ac:dyDescent="0.2">
      <c r="A5" s="7" t="str">
        <f>IF(AND(Sheet1!A5&gt;=5,Sheet1!A5&lt;=11),"Anak - Anak",IF(AND(Sheet1!A5&gt;=12,Sheet1!A5&lt;=25),"Remaja",IF(AND(Sheet1!A5&gt;=26,Sheet1!A5&lt;=45),"Dewasa","Lansia")))</f>
        <v>Lansia</v>
      </c>
      <c r="B5" s="1" t="str">
        <f>IF(Sheet1!H5&gt;140,"Tinggi",IF(AND(Sheet1!H5&gt;=100,Sheet1!H5&lt;=140),"Sedang","Rendah"))</f>
        <v>Sedang</v>
      </c>
      <c r="C5" s="1" t="str">
        <f>IF(Sheet1!I5&lt;=28.5,"Kurus","Gemuk")</f>
        <v>Kurus</v>
      </c>
      <c r="D5" s="1" t="str">
        <f>IF(Sheet1!J5&lt;=17,"Kurus",IF(AND(Sheet1!J5&gt;=18,Sheet1!J5&lt;=27),"Normal","Gemuk"))</f>
        <v>Normal</v>
      </c>
      <c r="E5" s="1" t="str">
        <f>IF(Sheet1!K5&gt;=200,"Tinggi","Rendah")</f>
        <v>Rendah</v>
      </c>
      <c r="F5" s="1" t="str">
        <f>IF(Sheet1!L5&gt;=126,"Tinggi","Rendah")</f>
        <v>Rendah</v>
      </c>
      <c r="G5" s="1" t="str">
        <f>IF(Sheet1!M5&gt;180,"Tinggi",IF(AND(Sheet1!M5&gt;=145,Sheet1!M5&lt;=180),"Sedang","Rendah"))</f>
        <v>Rendah</v>
      </c>
      <c r="H5" s="1" t="str">
        <f>IF(Sheet1!N5&gt;=200,"Tinggi","Rendah")</f>
        <v>Rendah</v>
      </c>
      <c r="I5" s="3" t="s">
        <v>17</v>
      </c>
    </row>
    <row r="6" spans="1:9" x14ac:dyDescent="0.2">
      <c r="A6" s="7" t="str">
        <f>IF(AND(Sheet1!A6&gt;=5,Sheet1!A6&lt;=11),"Anak - Anak",IF(AND(Sheet1!A6&gt;=12,Sheet1!A6&lt;=25),"Remaja",IF(AND(Sheet1!A6&gt;=26,Sheet1!A6&lt;=45),"Dewasa","Lansia")))</f>
        <v>Lansia</v>
      </c>
      <c r="B6" s="1" t="str">
        <f>IF(Sheet1!H6&gt;140,"Tinggi",IF(AND(Sheet1!H6&gt;=100,Sheet1!H6&lt;=140),"Sedang","Rendah"))</f>
        <v>Sedang</v>
      </c>
      <c r="C6" s="1" t="str">
        <f>IF(Sheet1!I6&lt;=28.5,"Kurus","Gemuk")</f>
        <v>Kurus</v>
      </c>
      <c r="D6" s="1" t="str">
        <f>IF(Sheet1!J6&lt;=17,"Kurus",IF(AND(Sheet1!J6&gt;=18,Sheet1!J6&lt;=27),"Normal","Gemuk"))</f>
        <v>Normal</v>
      </c>
      <c r="E6" s="1" t="str">
        <f>IF(Sheet1!K6&gt;=200,"Tinggi","Rendah")</f>
        <v>Rendah</v>
      </c>
      <c r="F6" s="1" t="str">
        <f>IF(Sheet1!L6&gt;=126,"Tinggi","Rendah")</f>
        <v>Rendah</v>
      </c>
      <c r="G6" s="1" t="str">
        <f>IF(Sheet1!M6&gt;180,"Tinggi",IF(AND(Sheet1!M6&gt;=145,Sheet1!M6&lt;=180),"Sedang","Rendah"))</f>
        <v>Rendah</v>
      </c>
      <c r="H6" s="1" t="str">
        <f>IF(Sheet1!N6&gt;=200,"Tinggi","Rendah")</f>
        <v>Rendah</v>
      </c>
      <c r="I6" s="3" t="s">
        <v>17</v>
      </c>
    </row>
    <row r="7" spans="1:9" x14ac:dyDescent="0.2">
      <c r="A7" s="7" t="str">
        <f>IF(AND(Sheet1!A7&gt;=5,Sheet1!A7&lt;=11),"Anak - Anak",IF(AND(Sheet1!A7&gt;=12,Sheet1!A7&lt;=25),"Remaja",IF(AND(Sheet1!A7&gt;=26,Sheet1!A7&lt;=45),"Dewasa","Lansia")))</f>
        <v>Lansia</v>
      </c>
      <c r="B7" s="1" t="str">
        <f>IF(Sheet1!H7&gt;140,"Tinggi",IF(AND(Sheet1!H7&gt;=100,Sheet1!H7&lt;=140),"Sedang","Rendah"))</f>
        <v>Sedang</v>
      </c>
      <c r="C7" s="1" t="str">
        <f>IF(Sheet1!I7&lt;=28.5,"Kurus","Gemuk")</f>
        <v>Kurus</v>
      </c>
      <c r="D7" s="1" t="str">
        <f>IF(Sheet1!J7&lt;=17,"Kurus",IF(AND(Sheet1!J7&gt;=18,Sheet1!J7&lt;=27),"Normal","Gemuk"))</f>
        <v>Normal</v>
      </c>
      <c r="E7" s="1" t="str">
        <f>IF(Sheet1!K7&gt;=200,"Tinggi","Rendah")</f>
        <v>Rendah</v>
      </c>
      <c r="F7" s="1" t="str">
        <f>IF(Sheet1!L7&gt;=126,"Tinggi","Rendah")</f>
        <v>Rendah</v>
      </c>
      <c r="G7" s="1" t="str">
        <f>IF(Sheet1!M7&gt;180,"Tinggi",IF(AND(Sheet1!M7&gt;=145,Sheet1!M7&lt;=180),"Sedang","Rendah"))</f>
        <v>Rendah</v>
      </c>
      <c r="H7" s="1" t="str">
        <f>IF(Sheet1!N7&gt;=200,"Tinggi","Rendah")</f>
        <v>Rendah</v>
      </c>
      <c r="I7" s="3" t="s">
        <v>17</v>
      </c>
    </row>
    <row r="8" spans="1:9" x14ac:dyDescent="0.2">
      <c r="A8" s="7" t="str">
        <f>IF(AND(Sheet1!A8&gt;=5,Sheet1!A8&lt;=11),"Anak - Anak",IF(AND(Sheet1!A8&gt;=12,Sheet1!A8&lt;=25),"Remaja",IF(AND(Sheet1!A8&gt;=26,Sheet1!A8&lt;=45),"Dewasa","Lansia")))</f>
        <v>Lansia</v>
      </c>
      <c r="B8" s="1" t="str">
        <f>IF(Sheet1!H8&gt;140,"Tinggi",IF(AND(Sheet1!H8&gt;=100,Sheet1!H8&lt;=140),"Sedang","Rendah"))</f>
        <v>Rendah</v>
      </c>
      <c r="C8" s="1" t="str">
        <f>IF(Sheet1!I8&lt;=28.5,"Kurus","Gemuk")</f>
        <v>Kurus</v>
      </c>
      <c r="D8" s="1" t="str">
        <f>IF(Sheet1!J8&lt;=17,"Kurus",IF(AND(Sheet1!J8&gt;=18,Sheet1!J8&lt;=27),"Normal","Gemuk"))</f>
        <v>Normal</v>
      </c>
      <c r="E8" s="1" t="str">
        <f>IF(Sheet1!K8&gt;=200,"Tinggi","Rendah")</f>
        <v>Rendah</v>
      </c>
      <c r="F8" s="1" t="str">
        <f>IF(Sheet1!L8&gt;=126,"Tinggi","Rendah")</f>
        <v>Rendah</v>
      </c>
      <c r="G8" s="1" t="str">
        <f>IF(Sheet1!M8&gt;180,"Tinggi",IF(AND(Sheet1!M8&gt;=145,Sheet1!M8&lt;=180),"Sedang","Rendah"))</f>
        <v>Rendah</v>
      </c>
      <c r="H8" s="1" t="str">
        <f>IF(Sheet1!N8&gt;=200,"Tinggi","Rendah")</f>
        <v>Rendah</v>
      </c>
      <c r="I8" s="3" t="s">
        <v>17</v>
      </c>
    </row>
    <row r="9" spans="1:9" x14ac:dyDescent="0.2">
      <c r="A9" s="7" t="str">
        <f>IF(AND(Sheet1!A9&gt;=5,Sheet1!A9&lt;=11),"Anak - Anak",IF(AND(Sheet1!A9&gt;=12,Sheet1!A9&lt;=25),"Remaja",IF(AND(Sheet1!A9&gt;=26,Sheet1!A9&lt;=45),"Dewasa","Lansia")))</f>
        <v>Lansia</v>
      </c>
      <c r="B9" s="1" t="str">
        <f>IF(Sheet1!H9&gt;140,"Tinggi",IF(AND(Sheet1!H9&gt;=100,Sheet1!H9&lt;=140),"Sedang","Rendah"))</f>
        <v>Sedang</v>
      </c>
      <c r="C9" s="1" t="str">
        <f>IF(Sheet1!I9&lt;=28.5,"Kurus","Gemuk")</f>
        <v>Kurus</v>
      </c>
      <c r="D9" s="1" t="str">
        <f>IF(Sheet1!J9&lt;=17,"Kurus",IF(AND(Sheet1!J9&gt;=18,Sheet1!J9&lt;=27),"Normal","Gemuk"))</f>
        <v>Normal</v>
      </c>
      <c r="E9" s="1" t="str">
        <f>IF(Sheet1!K9&gt;=200,"Tinggi","Rendah")</f>
        <v>Rendah</v>
      </c>
      <c r="F9" s="1" t="str">
        <f>IF(Sheet1!L9&gt;=126,"Tinggi","Rendah")</f>
        <v>Rendah</v>
      </c>
      <c r="G9" s="1" t="str">
        <f>IF(Sheet1!M9&gt;180,"Tinggi",IF(AND(Sheet1!M9&gt;=145,Sheet1!M9&lt;=180),"Sedang","Rendah"))</f>
        <v>Rendah</v>
      </c>
      <c r="H9" s="1" t="str">
        <f>IF(Sheet1!N9&gt;=200,"Tinggi","Rendah")</f>
        <v>Rendah</v>
      </c>
      <c r="I9" s="3" t="s">
        <v>17</v>
      </c>
    </row>
    <row r="10" spans="1:9" x14ac:dyDescent="0.2">
      <c r="A10" s="7" t="str">
        <f>IF(AND(Sheet1!A10&gt;=5,Sheet1!A10&lt;=11),"Anak - Anak",IF(AND(Sheet1!A10&gt;=12,Sheet1!A10&lt;=25),"Remaja",IF(AND(Sheet1!A10&gt;=26,Sheet1!A10&lt;=45),"Dewasa","Lansia")))</f>
        <v>Lansia</v>
      </c>
      <c r="B10" s="1" t="str">
        <f>IF(Sheet1!H10&gt;140,"Tinggi",IF(AND(Sheet1!H10&gt;=100,Sheet1!H10&lt;=140),"Sedang","Rendah"))</f>
        <v>Sedang</v>
      </c>
      <c r="C10" s="1" t="str">
        <f>IF(Sheet1!I10&lt;=28.5,"Kurus","Gemuk")</f>
        <v>Kurus</v>
      </c>
      <c r="D10" s="1" t="str">
        <f>IF(Sheet1!J10&lt;=17,"Kurus",IF(AND(Sheet1!J10&gt;=18,Sheet1!J10&lt;=27),"Normal","Gemuk"))</f>
        <v>Normal</v>
      </c>
      <c r="E10" s="1" t="str">
        <f>IF(Sheet1!K10&gt;=200,"Tinggi","Rendah")</f>
        <v>Rendah</v>
      </c>
      <c r="F10" s="1" t="str">
        <f>IF(Sheet1!L10&gt;=126,"Tinggi","Rendah")</f>
        <v>Rendah</v>
      </c>
      <c r="G10" s="1" t="str">
        <f>IF(Sheet1!M10&gt;180,"Tinggi",IF(AND(Sheet1!M10&gt;=145,Sheet1!M10&lt;=180),"Sedang","Rendah"))</f>
        <v>Rendah</v>
      </c>
      <c r="H10" s="1" t="str">
        <f>IF(Sheet1!N10&gt;=200,"Tinggi","Rendah")</f>
        <v>Rendah</v>
      </c>
      <c r="I10" s="3" t="s">
        <v>17</v>
      </c>
    </row>
    <row r="11" spans="1:9" x14ac:dyDescent="0.2">
      <c r="A11" s="7" t="str">
        <f>IF(AND(Sheet1!A11&gt;=5,Sheet1!A11&lt;=11),"Anak - Anak",IF(AND(Sheet1!A11&gt;=12,Sheet1!A11&lt;=25),"Remaja",IF(AND(Sheet1!A11&gt;=26,Sheet1!A11&lt;=45),"Dewasa","Lansia")))</f>
        <v>Lansia</v>
      </c>
      <c r="B11" s="1" t="str">
        <f>IF(Sheet1!H11&gt;140,"Tinggi",IF(AND(Sheet1!H11&gt;=100,Sheet1!H11&lt;=140),"Sedang","Rendah"))</f>
        <v>Sedang</v>
      </c>
      <c r="C11" s="1" t="str">
        <f>IF(Sheet1!I11&lt;=28.5,"Kurus","Gemuk")</f>
        <v>Kurus</v>
      </c>
      <c r="D11" s="1" t="str">
        <f>IF(Sheet1!J11&lt;=17,"Kurus",IF(AND(Sheet1!J11&gt;=18,Sheet1!J11&lt;=27),"Normal","Gemuk"))</f>
        <v>Normal</v>
      </c>
      <c r="E11" s="1" t="str">
        <f>IF(Sheet1!K11&gt;=200,"Tinggi","Rendah")</f>
        <v>Rendah</v>
      </c>
      <c r="F11" s="1" t="str">
        <f>IF(Sheet1!L11&gt;=126,"Tinggi","Rendah")</f>
        <v>Rendah</v>
      </c>
      <c r="G11" s="1" t="str">
        <f>IF(Sheet1!M11&gt;180,"Tinggi",IF(AND(Sheet1!M11&gt;=145,Sheet1!M11&lt;=180),"Sedang","Rendah"))</f>
        <v>Rendah</v>
      </c>
      <c r="H11" s="1" t="str">
        <f>IF(Sheet1!N11&gt;=200,"Tinggi","Rendah")</f>
        <v>Rendah</v>
      </c>
      <c r="I11" s="3" t="s">
        <v>17</v>
      </c>
    </row>
    <row r="12" spans="1:9" x14ac:dyDescent="0.2">
      <c r="A12" s="7" t="str">
        <f>IF(AND(Sheet1!A12&gt;=5,Sheet1!A12&lt;=11),"Anak - Anak",IF(AND(Sheet1!A12&gt;=12,Sheet1!A12&lt;=25),"Remaja",IF(AND(Sheet1!A12&gt;=26,Sheet1!A12&lt;=45),"Dewasa","Lansia")))</f>
        <v>Lansia</v>
      </c>
      <c r="B12" s="1" t="str">
        <f>IF(Sheet1!H12&gt;140,"Tinggi",IF(AND(Sheet1!H12&gt;=100,Sheet1!H12&lt;=140),"Sedang","Rendah"))</f>
        <v>Sedang</v>
      </c>
      <c r="C12" s="1" t="str">
        <f>IF(Sheet1!I12&lt;=28.5,"Kurus","Gemuk")</f>
        <v>Kurus</v>
      </c>
      <c r="D12" s="1" t="str">
        <f>IF(Sheet1!J12&lt;=17,"Kurus",IF(AND(Sheet1!J12&gt;=18,Sheet1!J12&lt;=27),"Normal","Gemuk"))</f>
        <v>Normal</v>
      </c>
      <c r="E12" s="1" t="str">
        <f>IF(Sheet1!K12&gt;=200,"Tinggi","Rendah")</f>
        <v>Rendah</v>
      </c>
      <c r="F12" s="1" t="str">
        <f>IF(Sheet1!L12&gt;=126,"Tinggi","Rendah")</f>
        <v>Rendah</v>
      </c>
      <c r="G12" s="1" t="str">
        <f>IF(Sheet1!M12&gt;180,"Tinggi",IF(AND(Sheet1!M12&gt;=145,Sheet1!M12&lt;=180),"Sedang","Rendah"))</f>
        <v>Rendah</v>
      </c>
      <c r="H12" s="1" t="str">
        <f>IF(Sheet1!N12&gt;=200,"Tinggi","Rendah")</f>
        <v>Rendah</v>
      </c>
      <c r="I12" s="3" t="s">
        <v>17</v>
      </c>
    </row>
    <row r="13" spans="1:9" x14ac:dyDescent="0.2">
      <c r="A13" s="7" t="str">
        <f>IF(AND(Sheet1!A13&gt;=5,Sheet1!A13&lt;=11),"Anak - Anak",IF(AND(Sheet1!A13&gt;=12,Sheet1!A13&lt;=25),"Remaja",IF(AND(Sheet1!A13&gt;=26,Sheet1!A13&lt;=45),"Dewasa","Lansia")))</f>
        <v>Lansia</v>
      </c>
      <c r="B13" s="1" t="str">
        <f>IF(Sheet1!H13&gt;140,"Tinggi",IF(AND(Sheet1!H13&gt;=100,Sheet1!H13&lt;=140),"Sedang","Rendah"))</f>
        <v>Rendah</v>
      </c>
      <c r="C13" s="1" t="str">
        <f>IF(Sheet1!I13&lt;=28.5,"Kurus","Gemuk")</f>
        <v>Kurus</v>
      </c>
      <c r="D13" s="1" t="str">
        <f>IF(Sheet1!J13&lt;=17,"Kurus",IF(AND(Sheet1!J13&gt;=18,Sheet1!J13&lt;=27),"Normal","Gemuk"))</f>
        <v>Normal</v>
      </c>
      <c r="E13" s="1" t="str">
        <f>IF(Sheet1!K13&gt;=200,"Tinggi","Rendah")</f>
        <v>Rendah</v>
      </c>
      <c r="F13" s="1" t="str">
        <f>IF(Sheet1!L13&gt;=126,"Tinggi","Rendah")</f>
        <v>Rendah</v>
      </c>
      <c r="G13" s="1" t="str">
        <f>IF(Sheet1!M13&gt;180,"Tinggi",IF(AND(Sheet1!M13&gt;=145,Sheet1!M13&lt;=180),"Sedang","Rendah"))</f>
        <v>Rendah</v>
      </c>
      <c r="H13" s="1" t="str">
        <f>IF(Sheet1!N13&gt;=200,"Tinggi","Rendah")</f>
        <v>Rendah</v>
      </c>
      <c r="I13" s="3" t="s">
        <v>17</v>
      </c>
    </row>
    <row r="14" spans="1:9" x14ac:dyDescent="0.2">
      <c r="A14" s="7" t="str">
        <f>IF(AND(Sheet1!A14&gt;=5,Sheet1!A14&lt;=11),"Anak - Anak",IF(AND(Sheet1!A14&gt;=12,Sheet1!A14&lt;=25),"Remaja",IF(AND(Sheet1!A14&gt;=26,Sheet1!A14&lt;=45),"Dewasa","Lansia")))</f>
        <v>Lansia</v>
      </c>
      <c r="B14" s="1" t="str">
        <f>IF(Sheet1!H14&gt;140,"Tinggi",IF(AND(Sheet1!H14&gt;=100,Sheet1!H14&lt;=140),"Sedang","Rendah"))</f>
        <v>Rendah</v>
      </c>
      <c r="C14" s="1" t="str">
        <f>IF(Sheet1!I14&lt;=28.5,"Kurus","Gemuk")</f>
        <v>Kurus</v>
      </c>
      <c r="D14" s="1" t="str">
        <f>IF(Sheet1!J14&lt;=17,"Kurus",IF(AND(Sheet1!J14&gt;=18,Sheet1!J14&lt;=27),"Normal","Gemuk"))</f>
        <v>Normal</v>
      </c>
      <c r="E14" s="1" t="str">
        <f>IF(Sheet1!K14&gt;=200,"Tinggi","Rendah")</f>
        <v>Rendah</v>
      </c>
      <c r="F14" s="1" t="str">
        <f>IF(Sheet1!L14&gt;=126,"Tinggi","Rendah")</f>
        <v>Rendah</v>
      </c>
      <c r="G14" s="1" t="str">
        <f>IF(Sheet1!M14&gt;180,"Tinggi",IF(AND(Sheet1!M14&gt;=145,Sheet1!M14&lt;=180),"Sedang","Rendah"))</f>
        <v>Rendah</v>
      </c>
      <c r="H14" s="1" t="str">
        <f>IF(Sheet1!N14&gt;=200,"Tinggi","Rendah")</f>
        <v>Rendah</v>
      </c>
      <c r="I14" s="3" t="s">
        <v>17</v>
      </c>
    </row>
    <row r="15" spans="1:9" x14ac:dyDescent="0.2">
      <c r="A15" s="7" t="str">
        <f>IF(AND(Sheet1!A15&gt;=5,Sheet1!A15&lt;=11),"Anak - Anak",IF(AND(Sheet1!A15&gt;=12,Sheet1!A15&lt;=25),"Remaja",IF(AND(Sheet1!A15&gt;=26,Sheet1!A15&lt;=45),"Dewasa","Lansia")))</f>
        <v>Dewasa</v>
      </c>
      <c r="B15" s="1" t="str">
        <f>IF(Sheet1!H15&gt;140,"Tinggi",IF(AND(Sheet1!H15&gt;=100,Sheet1!H15&lt;=140),"Sedang","Rendah"))</f>
        <v>Rendah</v>
      </c>
      <c r="C15" s="1" t="str">
        <f>IF(Sheet1!I15&lt;=28.5,"Kurus","Gemuk")</f>
        <v>Kurus</v>
      </c>
      <c r="D15" s="1" t="str">
        <f>IF(Sheet1!J15&lt;=17,"Kurus",IF(AND(Sheet1!J15&gt;=18,Sheet1!J15&lt;=27),"Normal","Gemuk"))</f>
        <v>Normal</v>
      </c>
      <c r="E15" s="1" t="str">
        <f>IF(Sheet1!K15&gt;=200,"Tinggi","Rendah")</f>
        <v>Rendah</v>
      </c>
      <c r="F15" s="1" t="str">
        <f>IF(Sheet1!L15&gt;=126,"Tinggi","Rendah")</f>
        <v>Rendah</v>
      </c>
      <c r="G15" s="1" t="str">
        <f>IF(Sheet1!M15&gt;180,"Tinggi",IF(AND(Sheet1!M15&gt;=145,Sheet1!M15&lt;=180),"Sedang","Rendah"))</f>
        <v>Rendah</v>
      </c>
      <c r="H15" s="1" t="str">
        <f>IF(Sheet1!N15&gt;=200,"Tinggi","Rendah")</f>
        <v>Rendah</v>
      </c>
      <c r="I15" s="3" t="s">
        <v>17</v>
      </c>
    </row>
    <row r="16" spans="1:9" x14ac:dyDescent="0.2">
      <c r="A16" s="7" t="str">
        <f>IF(AND(Sheet1!A16&gt;=5,Sheet1!A16&lt;=11),"Anak - Anak",IF(AND(Sheet1!A16&gt;=12,Sheet1!A16&lt;=25),"Remaja",IF(AND(Sheet1!A16&gt;=26,Sheet1!A16&lt;=45),"Dewasa","Lansia")))</f>
        <v>Lansia</v>
      </c>
      <c r="B16" s="1" t="str">
        <f>IF(Sheet1!H16&gt;140,"Tinggi",IF(AND(Sheet1!H16&gt;=100,Sheet1!H16&lt;=140),"Sedang","Rendah"))</f>
        <v>Sedang</v>
      </c>
      <c r="C16" s="1" t="str">
        <f>IF(Sheet1!I16&lt;=28.5,"Kurus","Gemuk")</f>
        <v>Kurus</v>
      </c>
      <c r="D16" s="1" t="str">
        <f>IF(Sheet1!J16&lt;=17,"Kurus",IF(AND(Sheet1!J16&gt;=18,Sheet1!J16&lt;=27),"Normal","Gemuk"))</f>
        <v>Normal</v>
      </c>
      <c r="E16" s="1" t="str">
        <f>IF(Sheet1!K16&gt;=200,"Tinggi","Rendah")</f>
        <v>Rendah</v>
      </c>
      <c r="F16" s="1" t="str">
        <f>IF(Sheet1!L16&gt;=126,"Tinggi","Rendah")</f>
        <v>Rendah</v>
      </c>
      <c r="G16" s="1" t="str">
        <f>IF(Sheet1!M16&gt;180,"Tinggi",IF(AND(Sheet1!M16&gt;=145,Sheet1!M16&lt;=180),"Sedang","Rendah"))</f>
        <v>Rendah</v>
      </c>
      <c r="H16" s="1" t="str">
        <f>IF(Sheet1!N16&gt;=200,"Tinggi","Rendah")</f>
        <v>Rendah</v>
      </c>
      <c r="I16" s="3" t="s">
        <v>17</v>
      </c>
    </row>
    <row r="17" spans="1:9" x14ac:dyDescent="0.2">
      <c r="A17" s="7" t="str">
        <f>IF(AND(Sheet1!A17&gt;=5,Sheet1!A17&lt;=11),"Anak - Anak",IF(AND(Sheet1!A17&gt;=12,Sheet1!A17&lt;=25),"Remaja",IF(AND(Sheet1!A17&gt;=26,Sheet1!A17&lt;=45),"Dewasa","Lansia")))</f>
        <v>Dewasa</v>
      </c>
      <c r="B17" s="1" t="str">
        <f>IF(Sheet1!H17&gt;140,"Tinggi",IF(AND(Sheet1!H17&gt;=100,Sheet1!H17&lt;=140),"Sedang","Rendah"))</f>
        <v>Sedang</v>
      </c>
      <c r="C17" s="1" t="str">
        <f>IF(Sheet1!I17&lt;=28.5,"Kurus","Gemuk")</f>
        <v>Kurus</v>
      </c>
      <c r="D17" s="1" t="str">
        <f>IF(Sheet1!J17&lt;=17,"Kurus",IF(AND(Sheet1!J17&gt;=18,Sheet1!J17&lt;=27),"Normal","Gemuk"))</f>
        <v>Normal</v>
      </c>
      <c r="E17" s="1" t="str">
        <f>IF(Sheet1!K17&gt;=200,"Tinggi","Rendah")</f>
        <v>Rendah</v>
      </c>
      <c r="F17" s="1" t="str">
        <f>IF(Sheet1!L17&gt;=126,"Tinggi","Rendah")</f>
        <v>Rendah</v>
      </c>
      <c r="G17" s="1" t="str">
        <f>IF(Sheet1!M17&gt;180,"Tinggi",IF(AND(Sheet1!M17&gt;=145,Sheet1!M17&lt;=180),"Sedang","Rendah"))</f>
        <v>Rendah</v>
      </c>
      <c r="H17" s="1" t="str">
        <f>IF(Sheet1!N17&gt;=200,"Tinggi","Rendah")</f>
        <v>Rendah</v>
      </c>
      <c r="I17" s="3" t="s">
        <v>17</v>
      </c>
    </row>
    <row r="18" spans="1:9" x14ac:dyDescent="0.2">
      <c r="A18" s="7" t="str">
        <f>IF(AND(Sheet1!A18&gt;=5,Sheet1!A18&lt;=11),"Anak - Anak",IF(AND(Sheet1!A18&gt;=12,Sheet1!A18&lt;=25),"Remaja",IF(AND(Sheet1!A18&gt;=26,Sheet1!A18&lt;=45),"Dewasa","Lansia")))</f>
        <v>Lansia</v>
      </c>
      <c r="B18" s="1" t="str">
        <f>IF(Sheet1!H18&gt;140,"Tinggi",IF(AND(Sheet1!H18&gt;=100,Sheet1!H18&lt;=140),"Sedang","Rendah"))</f>
        <v>Sedang</v>
      </c>
      <c r="C18" s="1" t="str">
        <f>IF(Sheet1!I18&lt;=28.5,"Kurus","Gemuk")</f>
        <v>Kurus</v>
      </c>
      <c r="D18" s="1" t="str">
        <f>IF(Sheet1!J18&lt;=17,"Kurus",IF(AND(Sheet1!J18&gt;=18,Sheet1!J18&lt;=27),"Normal","Gemuk"))</f>
        <v>Normal</v>
      </c>
      <c r="E18" s="1" t="str">
        <f>IF(Sheet1!K18&gt;=200,"Tinggi","Rendah")</f>
        <v>Rendah</v>
      </c>
      <c r="F18" s="1" t="str">
        <f>IF(Sheet1!L18&gt;=126,"Tinggi","Rendah")</f>
        <v>Rendah</v>
      </c>
      <c r="G18" s="1" t="str">
        <f>IF(Sheet1!M18&gt;180,"Tinggi",IF(AND(Sheet1!M18&gt;=145,Sheet1!M18&lt;=180),"Sedang","Rendah"))</f>
        <v>Rendah</v>
      </c>
      <c r="H18" s="1" t="str">
        <f>IF(Sheet1!N18&gt;=200,"Tinggi","Rendah")</f>
        <v>Rendah</v>
      </c>
      <c r="I18" s="3" t="s">
        <v>17</v>
      </c>
    </row>
    <row r="19" spans="1:9" x14ac:dyDescent="0.2">
      <c r="A19" s="7" t="str">
        <f>IF(AND(Sheet1!A19&gt;=5,Sheet1!A19&lt;=11),"Anak - Anak",IF(AND(Sheet1!A19&gt;=12,Sheet1!A19&lt;=25),"Remaja",IF(AND(Sheet1!A19&gt;=26,Sheet1!A19&lt;=45),"Dewasa","Lansia")))</f>
        <v>Dewasa</v>
      </c>
      <c r="B19" s="1" t="str">
        <f>IF(Sheet1!H19&gt;140,"Tinggi",IF(AND(Sheet1!H19&gt;=100,Sheet1!H19&lt;=140),"Sedang","Rendah"))</f>
        <v>Sedang</v>
      </c>
      <c r="C19" s="1" t="str">
        <f>IF(Sheet1!I19&lt;=28.5,"Kurus","Gemuk")</f>
        <v>Kurus</v>
      </c>
      <c r="D19" s="1" t="str">
        <f>IF(Sheet1!J19&lt;=17,"Kurus",IF(AND(Sheet1!J19&gt;=18,Sheet1!J19&lt;=27),"Normal","Gemuk"))</f>
        <v>Normal</v>
      </c>
      <c r="E19" s="1" t="str">
        <f>IF(Sheet1!K19&gt;=200,"Tinggi","Rendah")</f>
        <v>Rendah</v>
      </c>
      <c r="F19" s="1" t="str">
        <f>IF(Sheet1!L19&gt;=126,"Tinggi","Rendah")</f>
        <v>Rendah</v>
      </c>
      <c r="G19" s="1" t="str">
        <f>IF(Sheet1!M19&gt;180,"Tinggi",IF(AND(Sheet1!M19&gt;=145,Sheet1!M19&lt;=180),"Sedang","Rendah"))</f>
        <v>Rendah</v>
      </c>
      <c r="H19" s="1" t="str">
        <f>IF(Sheet1!N19&gt;=200,"Tinggi","Rendah")</f>
        <v>Rendah</v>
      </c>
      <c r="I19" s="3" t="s">
        <v>17</v>
      </c>
    </row>
    <row r="20" spans="1:9" x14ac:dyDescent="0.2">
      <c r="A20" s="7" t="str">
        <f>IF(AND(Sheet1!A20&gt;=5,Sheet1!A20&lt;=11),"Anak - Anak",IF(AND(Sheet1!A20&gt;=12,Sheet1!A20&lt;=25),"Remaja",IF(AND(Sheet1!A20&gt;=26,Sheet1!A20&lt;=45),"Dewasa","Lansia")))</f>
        <v>Lansia</v>
      </c>
      <c r="B20" s="1" t="str">
        <f>IF(Sheet1!H20&gt;140,"Tinggi",IF(AND(Sheet1!H20&gt;=100,Sheet1!H20&lt;=140),"Sedang","Rendah"))</f>
        <v>Tinggi</v>
      </c>
      <c r="C20" s="1" t="str">
        <f>IF(Sheet1!I20&lt;=28.5,"Kurus","Gemuk")</f>
        <v>Kurus</v>
      </c>
      <c r="D20" s="1" t="str">
        <f>IF(Sheet1!J20&lt;=17,"Kurus",IF(AND(Sheet1!J20&gt;=18,Sheet1!J20&lt;=27),"Normal","Gemuk"))</f>
        <v>Normal</v>
      </c>
      <c r="E20" s="1" t="str">
        <f>IF(Sheet1!K20&gt;=200,"Tinggi","Rendah")</f>
        <v>Rendah</v>
      </c>
      <c r="F20" s="1" t="str">
        <f>IF(Sheet1!L20&gt;=126,"Tinggi","Rendah")</f>
        <v>Rendah</v>
      </c>
      <c r="G20" s="1" t="str">
        <f>IF(Sheet1!M20&gt;180,"Tinggi",IF(AND(Sheet1!M20&gt;=145,Sheet1!M20&lt;=180),"Sedang","Rendah"))</f>
        <v>Rendah</v>
      </c>
      <c r="H20" s="1" t="str">
        <f>IF(Sheet1!N20&gt;=200,"Tinggi","Rendah")</f>
        <v>Rendah</v>
      </c>
      <c r="I20" s="3" t="s">
        <v>17</v>
      </c>
    </row>
    <row r="21" spans="1:9" x14ac:dyDescent="0.2">
      <c r="A21" s="7" t="str">
        <f>IF(AND(Sheet1!A21&gt;=5,Sheet1!A21&lt;=11),"Anak - Anak",IF(AND(Sheet1!A21&gt;=12,Sheet1!A21&lt;=25),"Remaja",IF(AND(Sheet1!A21&gt;=26,Sheet1!A21&lt;=45),"Dewasa","Lansia")))</f>
        <v>Dewasa</v>
      </c>
      <c r="B21" s="1" t="str">
        <f>IF(Sheet1!H21&gt;140,"Tinggi",IF(AND(Sheet1!H21&gt;=100,Sheet1!H21&lt;=140),"Sedang","Rendah"))</f>
        <v>Sedang</v>
      </c>
      <c r="C21" s="1" t="str">
        <f>IF(Sheet1!I21&lt;=28.5,"Kurus","Gemuk")</f>
        <v>Kurus</v>
      </c>
      <c r="D21" s="1" t="str">
        <f>IF(Sheet1!J21&lt;=17,"Kurus",IF(AND(Sheet1!J21&gt;=18,Sheet1!J21&lt;=27),"Normal","Gemuk"))</f>
        <v>Normal</v>
      </c>
      <c r="E21" s="1" t="str">
        <f>IF(Sheet1!K21&gt;=200,"Tinggi","Rendah")</f>
        <v>Rendah</v>
      </c>
      <c r="F21" s="1" t="str">
        <f>IF(Sheet1!L21&gt;=126,"Tinggi","Rendah")</f>
        <v>Rendah</v>
      </c>
      <c r="G21" s="1" t="str">
        <f>IF(Sheet1!M21&gt;180,"Tinggi",IF(AND(Sheet1!M21&gt;=145,Sheet1!M21&lt;=180),"Sedang","Rendah"))</f>
        <v>Rendah</v>
      </c>
      <c r="H21" s="1" t="str">
        <f>IF(Sheet1!N21&gt;=200,"Tinggi","Rendah")</f>
        <v>Rendah</v>
      </c>
      <c r="I21" s="3" t="s">
        <v>17</v>
      </c>
    </row>
    <row r="22" spans="1:9" x14ac:dyDescent="0.2">
      <c r="A22" s="7" t="str">
        <f>IF(AND(Sheet1!A22&gt;=5,Sheet1!A22&lt;=11),"Anak - Anak",IF(AND(Sheet1!A22&gt;=12,Sheet1!A22&lt;=25),"Remaja",IF(AND(Sheet1!A22&gt;=26,Sheet1!A22&lt;=45),"Dewasa","Lansia")))</f>
        <v>Lansia</v>
      </c>
      <c r="B22" s="1" t="str">
        <f>IF(Sheet1!H22&gt;140,"Tinggi",IF(AND(Sheet1!H22&gt;=100,Sheet1!H22&lt;=140),"Sedang","Rendah"))</f>
        <v>Rendah</v>
      </c>
      <c r="C22" s="1" t="str">
        <f>IF(Sheet1!I22&lt;=28.5,"Kurus","Gemuk")</f>
        <v>Kurus</v>
      </c>
      <c r="D22" s="1" t="str">
        <f>IF(Sheet1!J22&lt;=17,"Kurus",IF(AND(Sheet1!J22&gt;=18,Sheet1!J22&lt;=27),"Normal","Gemuk"))</f>
        <v>Normal</v>
      </c>
      <c r="E22" s="1" t="str">
        <f>IF(Sheet1!K22&gt;=200,"Tinggi","Rendah")</f>
        <v>Rendah</v>
      </c>
      <c r="F22" s="1" t="str">
        <f>IF(Sheet1!L22&gt;=126,"Tinggi","Rendah")</f>
        <v>Rendah</v>
      </c>
      <c r="G22" s="1" t="str">
        <f>IF(Sheet1!M22&gt;180,"Tinggi",IF(AND(Sheet1!M22&gt;=145,Sheet1!M22&lt;=180),"Sedang","Rendah"))</f>
        <v>Rendah</v>
      </c>
      <c r="H22" s="1" t="str">
        <f>IF(Sheet1!N22&gt;=200,"Tinggi","Rendah")</f>
        <v>Rendah</v>
      </c>
      <c r="I22" s="3" t="s">
        <v>17</v>
      </c>
    </row>
    <row r="23" spans="1:9" x14ac:dyDescent="0.2">
      <c r="A23" s="7" t="str">
        <f>IF(AND(Sheet1!A23&gt;=5,Sheet1!A23&lt;=11),"Anak - Anak",IF(AND(Sheet1!A23&gt;=12,Sheet1!A23&lt;=25),"Remaja",IF(AND(Sheet1!A23&gt;=26,Sheet1!A23&lt;=45),"Dewasa","Lansia")))</f>
        <v>Lansia</v>
      </c>
      <c r="B23" s="1" t="str">
        <f>IF(Sheet1!H23&gt;140,"Tinggi",IF(AND(Sheet1!H23&gt;=100,Sheet1!H23&lt;=140),"Sedang","Rendah"))</f>
        <v>Sedang</v>
      </c>
      <c r="C23" s="1" t="str">
        <f>IF(Sheet1!I23&lt;=28.5,"Kurus","Gemuk")</f>
        <v>Kurus</v>
      </c>
      <c r="D23" s="1" t="str">
        <f>IF(Sheet1!J23&lt;=17,"Kurus",IF(AND(Sheet1!J23&gt;=18,Sheet1!J23&lt;=27),"Normal","Gemuk"))</f>
        <v>Normal</v>
      </c>
      <c r="E23" s="1" t="str">
        <f>IF(Sheet1!K23&gt;=200,"Tinggi","Rendah")</f>
        <v>Rendah</v>
      </c>
      <c r="F23" s="1" t="str">
        <f>IF(Sheet1!L23&gt;=126,"Tinggi","Rendah")</f>
        <v>Rendah</v>
      </c>
      <c r="G23" s="1" t="str">
        <f>IF(Sheet1!M23&gt;180,"Tinggi",IF(AND(Sheet1!M23&gt;=145,Sheet1!M23&lt;=180),"Sedang","Rendah"))</f>
        <v>Rendah</v>
      </c>
      <c r="H23" s="1" t="str">
        <f>IF(Sheet1!N23&gt;=200,"Tinggi","Rendah")</f>
        <v>Rendah</v>
      </c>
      <c r="I23" s="3" t="s">
        <v>17</v>
      </c>
    </row>
    <row r="24" spans="1:9" x14ac:dyDescent="0.2">
      <c r="A24" s="7" t="str">
        <f>IF(AND(Sheet1!A24&gt;=5,Sheet1!A24&lt;=11),"Anak - Anak",IF(AND(Sheet1!A24&gt;=12,Sheet1!A24&lt;=25),"Remaja",IF(AND(Sheet1!A24&gt;=26,Sheet1!A24&lt;=45),"Dewasa","Lansia")))</f>
        <v>Lansia</v>
      </c>
      <c r="B24" s="1" t="str">
        <f>IF(Sheet1!H24&gt;140,"Tinggi",IF(AND(Sheet1!H24&gt;=100,Sheet1!H24&lt;=140),"Sedang","Rendah"))</f>
        <v>Tinggi</v>
      </c>
      <c r="C24" s="1" t="str">
        <f>IF(Sheet1!I24&lt;=28.5,"Kurus","Gemuk")</f>
        <v>Kurus</v>
      </c>
      <c r="D24" s="1" t="str">
        <f>IF(Sheet1!J24&lt;=17,"Kurus",IF(AND(Sheet1!J24&gt;=18,Sheet1!J24&lt;=27),"Normal","Gemuk"))</f>
        <v>Normal</v>
      </c>
      <c r="E24" s="1" t="str">
        <f>IF(Sheet1!K24&gt;=200,"Tinggi","Rendah")</f>
        <v>Rendah</v>
      </c>
      <c r="F24" s="1" t="str">
        <f>IF(Sheet1!L24&gt;=126,"Tinggi","Rendah")</f>
        <v>Rendah</v>
      </c>
      <c r="G24" s="1" t="str">
        <f>IF(Sheet1!M24&gt;180,"Tinggi",IF(AND(Sheet1!M24&gt;=145,Sheet1!M24&lt;=180),"Sedang","Rendah"))</f>
        <v>Rendah</v>
      </c>
      <c r="H24" s="1" t="str">
        <f>IF(Sheet1!N24&gt;=200,"Tinggi","Rendah")</f>
        <v>Rendah</v>
      </c>
      <c r="I24" s="3" t="s">
        <v>17</v>
      </c>
    </row>
    <row r="25" spans="1:9" x14ac:dyDescent="0.2">
      <c r="A25" s="7" t="str">
        <f>IF(AND(Sheet1!A25&gt;=5,Sheet1!A25&lt;=11),"Anak - Anak",IF(AND(Sheet1!A25&gt;=12,Sheet1!A25&lt;=25),"Remaja",IF(AND(Sheet1!A25&gt;=26,Sheet1!A25&lt;=45),"Dewasa","Lansia")))</f>
        <v>Dewasa</v>
      </c>
      <c r="B25" s="1" t="str">
        <f>IF(Sheet1!H25&gt;140,"Tinggi",IF(AND(Sheet1!H25&gt;=100,Sheet1!H25&lt;=140),"Sedang","Rendah"))</f>
        <v>Sedang</v>
      </c>
      <c r="C25" s="1" t="str">
        <f>IF(Sheet1!I25&lt;=28.5,"Kurus","Gemuk")</f>
        <v>Kurus</v>
      </c>
      <c r="D25" s="1" t="str">
        <f>IF(Sheet1!J25&lt;=17,"Kurus",IF(AND(Sheet1!J25&gt;=18,Sheet1!J25&lt;=27),"Normal","Gemuk"))</f>
        <v>Normal</v>
      </c>
      <c r="E25" s="1" t="str">
        <f>IF(Sheet1!K25&gt;=200,"Tinggi","Rendah")</f>
        <v>Rendah</v>
      </c>
      <c r="F25" s="1" t="str">
        <f>IF(Sheet1!L25&gt;=126,"Tinggi","Rendah")</f>
        <v>Rendah</v>
      </c>
      <c r="G25" s="1" t="str">
        <f>IF(Sheet1!M25&gt;180,"Tinggi",IF(AND(Sheet1!M25&gt;=145,Sheet1!M25&lt;=180),"Sedang","Rendah"))</f>
        <v>Rendah</v>
      </c>
      <c r="H25" s="1" t="str">
        <f>IF(Sheet1!N25&gt;=200,"Tinggi","Rendah")</f>
        <v>Rendah</v>
      </c>
      <c r="I25" s="3" t="s">
        <v>17</v>
      </c>
    </row>
    <row r="26" spans="1:9" x14ac:dyDescent="0.2">
      <c r="A26" s="7" t="str">
        <f>IF(AND(Sheet1!A26&gt;=5,Sheet1!A26&lt;=11),"Anak - Anak",IF(AND(Sheet1!A26&gt;=12,Sheet1!A26&lt;=25),"Remaja",IF(AND(Sheet1!A26&gt;=26,Sheet1!A26&lt;=45),"Dewasa","Lansia")))</f>
        <v>Dewasa</v>
      </c>
      <c r="B26" s="1" t="str">
        <f>IF(Sheet1!H26&gt;140,"Tinggi",IF(AND(Sheet1!H26&gt;=100,Sheet1!H26&lt;=140),"Sedang","Rendah"))</f>
        <v>Sedang</v>
      </c>
      <c r="C26" s="1" t="str">
        <f>IF(Sheet1!I26&lt;=28.5,"Kurus","Gemuk")</f>
        <v>Kurus</v>
      </c>
      <c r="D26" s="1" t="str">
        <f>IF(Sheet1!J26&lt;=17,"Kurus",IF(AND(Sheet1!J26&gt;=18,Sheet1!J26&lt;=27),"Normal","Gemuk"))</f>
        <v>Normal</v>
      </c>
      <c r="E26" s="1" t="str">
        <f>IF(Sheet1!K26&gt;=200,"Tinggi","Rendah")</f>
        <v>Rendah</v>
      </c>
      <c r="F26" s="1" t="str">
        <f>IF(Sheet1!L26&gt;=126,"Tinggi","Rendah")</f>
        <v>Rendah</v>
      </c>
      <c r="G26" s="1" t="str">
        <f>IF(Sheet1!M26&gt;180,"Tinggi",IF(AND(Sheet1!M26&gt;=145,Sheet1!M26&lt;=180),"Sedang","Rendah"))</f>
        <v>Rendah</v>
      </c>
      <c r="H26" s="1" t="str">
        <f>IF(Sheet1!N26&gt;=200,"Tinggi","Rendah")</f>
        <v>Rendah</v>
      </c>
      <c r="I26" s="3" t="s">
        <v>17</v>
      </c>
    </row>
    <row r="27" spans="1:9" x14ac:dyDescent="0.2">
      <c r="A27" s="7" t="str">
        <f>IF(AND(Sheet1!A27&gt;=5,Sheet1!A27&lt;=11),"Anak - Anak",IF(AND(Sheet1!A27&gt;=12,Sheet1!A27&lt;=25),"Remaja",IF(AND(Sheet1!A27&gt;=26,Sheet1!A27&lt;=45),"Dewasa","Lansia")))</f>
        <v>Dewasa</v>
      </c>
      <c r="B27" s="1" t="str">
        <f>IF(Sheet1!H27&gt;140,"Tinggi",IF(AND(Sheet1!H27&gt;=100,Sheet1!H27&lt;=140),"Sedang","Rendah"))</f>
        <v>Sedang</v>
      </c>
      <c r="C27" s="1" t="str">
        <f>IF(Sheet1!I27&lt;=28.5,"Kurus","Gemuk")</f>
        <v>Kurus</v>
      </c>
      <c r="D27" s="1" t="str">
        <f>IF(Sheet1!J27&lt;=17,"Kurus",IF(AND(Sheet1!J27&gt;=18,Sheet1!J27&lt;=27),"Normal","Gemuk"))</f>
        <v>Normal</v>
      </c>
      <c r="E27" s="1" t="str">
        <f>IF(Sheet1!K27&gt;=200,"Tinggi","Rendah")</f>
        <v>Rendah</v>
      </c>
      <c r="F27" s="1" t="str">
        <f>IF(Sheet1!L27&gt;=126,"Tinggi","Rendah")</f>
        <v>Rendah</v>
      </c>
      <c r="G27" s="1" t="str">
        <f>IF(Sheet1!M27&gt;180,"Tinggi",IF(AND(Sheet1!M27&gt;=145,Sheet1!M27&lt;=180),"Sedang","Rendah"))</f>
        <v>Rendah</v>
      </c>
      <c r="H27" s="1" t="str">
        <f>IF(Sheet1!N27&gt;=200,"Tinggi","Rendah")</f>
        <v>Rendah</v>
      </c>
      <c r="I27" s="3" t="s">
        <v>17</v>
      </c>
    </row>
    <row r="28" spans="1:9" x14ac:dyDescent="0.2">
      <c r="A28" s="7" t="str">
        <f>IF(AND(Sheet1!A28&gt;=5,Sheet1!A28&lt;=11),"Anak - Anak",IF(AND(Sheet1!A28&gt;=12,Sheet1!A28&lt;=25),"Remaja",IF(AND(Sheet1!A28&gt;=26,Sheet1!A28&lt;=45),"Dewasa","Lansia")))</f>
        <v>Lansia</v>
      </c>
      <c r="B28" s="1" t="str">
        <f>IF(Sheet1!H28&gt;140,"Tinggi",IF(AND(Sheet1!H28&gt;=100,Sheet1!H28&lt;=140),"Sedang","Rendah"))</f>
        <v>Tinggi</v>
      </c>
      <c r="C28" s="1" t="str">
        <f>IF(Sheet1!I28&lt;=28.5,"Kurus","Gemuk")</f>
        <v>Kurus</v>
      </c>
      <c r="D28" s="1" t="str">
        <f>IF(Sheet1!J28&lt;=17,"Kurus",IF(AND(Sheet1!J28&gt;=18,Sheet1!J28&lt;=27),"Normal","Gemuk"))</f>
        <v>Gemuk</v>
      </c>
      <c r="E28" s="1" t="str">
        <f>IF(Sheet1!K28&gt;=200,"Tinggi","Rendah")</f>
        <v>Rendah</v>
      </c>
      <c r="F28" s="1" t="str">
        <f>IF(Sheet1!L28&gt;=126,"Tinggi","Rendah")</f>
        <v>Rendah</v>
      </c>
      <c r="G28" s="1" t="str">
        <f>IF(Sheet1!M28&gt;180,"Tinggi",IF(AND(Sheet1!M28&gt;=145,Sheet1!M28&lt;=180),"Sedang","Rendah"))</f>
        <v>Rendah</v>
      </c>
      <c r="H28" s="1" t="str">
        <f>IF(Sheet1!N28&gt;=200,"Tinggi","Rendah")</f>
        <v>Rendah</v>
      </c>
      <c r="I28" s="3" t="s">
        <v>17</v>
      </c>
    </row>
    <row r="29" spans="1:9" x14ac:dyDescent="0.2">
      <c r="A29" s="7" t="str">
        <f>IF(AND(Sheet1!A29&gt;=5,Sheet1!A29&lt;=11),"Anak - Anak",IF(AND(Sheet1!A29&gt;=12,Sheet1!A29&lt;=25),"Remaja",IF(AND(Sheet1!A29&gt;=26,Sheet1!A29&lt;=45),"Dewasa","Lansia")))</f>
        <v>Lansia</v>
      </c>
      <c r="B29" s="1" t="str">
        <f>IF(Sheet1!H29&gt;140,"Tinggi",IF(AND(Sheet1!H29&gt;=100,Sheet1!H29&lt;=140),"Sedang","Rendah"))</f>
        <v>Sedang</v>
      </c>
      <c r="C29" s="1" t="str">
        <f>IF(Sheet1!I29&lt;=28.5,"Kurus","Gemuk")</f>
        <v>Kurus</v>
      </c>
      <c r="D29" s="1" t="str">
        <f>IF(Sheet1!J29&lt;=17,"Kurus",IF(AND(Sheet1!J29&gt;=18,Sheet1!J29&lt;=27),"Normal","Gemuk"))</f>
        <v>Normal</v>
      </c>
      <c r="E29" s="1" t="str">
        <f>IF(Sheet1!K29&gt;=200,"Tinggi","Rendah")</f>
        <v>Rendah</v>
      </c>
      <c r="F29" s="1" t="str">
        <f>IF(Sheet1!L29&gt;=126,"Tinggi","Rendah")</f>
        <v>Rendah</v>
      </c>
      <c r="G29" s="1" t="str">
        <f>IF(Sheet1!M29&gt;180,"Tinggi",IF(AND(Sheet1!M29&gt;=145,Sheet1!M29&lt;=180),"Sedang","Rendah"))</f>
        <v>Rendah</v>
      </c>
      <c r="H29" s="1" t="str">
        <f>IF(Sheet1!N29&gt;=200,"Tinggi","Rendah")</f>
        <v>Rendah</v>
      </c>
      <c r="I29" s="3" t="s">
        <v>17</v>
      </c>
    </row>
    <row r="30" spans="1:9" x14ac:dyDescent="0.2">
      <c r="A30" s="7" t="str">
        <f>IF(AND(Sheet1!A30&gt;=5,Sheet1!A30&lt;=11),"Anak - Anak",IF(AND(Sheet1!A30&gt;=12,Sheet1!A30&lt;=25),"Remaja",IF(AND(Sheet1!A30&gt;=26,Sheet1!A30&lt;=45),"Dewasa","Lansia")))</f>
        <v>Lansia</v>
      </c>
      <c r="B30" s="1" t="str">
        <f>IF(Sheet1!H30&gt;140,"Tinggi",IF(AND(Sheet1!H30&gt;=100,Sheet1!H30&lt;=140),"Sedang","Rendah"))</f>
        <v>Sedang</v>
      </c>
      <c r="C30" s="1" t="str">
        <f>IF(Sheet1!I30&lt;=28.5,"Kurus","Gemuk")</f>
        <v>Kurus</v>
      </c>
      <c r="D30" s="1" t="str">
        <f>IF(Sheet1!J30&lt;=17,"Kurus",IF(AND(Sheet1!J30&gt;=18,Sheet1!J30&lt;=27),"Normal","Gemuk"))</f>
        <v>Normal</v>
      </c>
      <c r="E30" s="1" t="str">
        <f>IF(Sheet1!K30&gt;=200,"Tinggi","Rendah")</f>
        <v>Rendah</v>
      </c>
      <c r="F30" s="1" t="str">
        <f>IF(Sheet1!L30&gt;=126,"Tinggi","Rendah")</f>
        <v>Rendah</v>
      </c>
      <c r="G30" s="1" t="str">
        <f>IF(Sheet1!M30&gt;180,"Tinggi",IF(AND(Sheet1!M30&gt;=145,Sheet1!M30&lt;=180),"Sedang","Rendah"))</f>
        <v>Rendah</v>
      </c>
      <c r="H30" s="1" t="str">
        <f>IF(Sheet1!N30&gt;=200,"Tinggi","Rendah")</f>
        <v>Rendah</v>
      </c>
      <c r="I30" s="3" t="s">
        <v>17</v>
      </c>
    </row>
    <row r="31" spans="1:9" x14ac:dyDescent="0.2">
      <c r="A31" s="7" t="str">
        <f>IF(AND(Sheet1!A31&gt;=5,Sheet1!A31&lt;=11),"Anak - Anak",IF(AND(Sheet1!A31&gt;=12,Sheet1!A31&lt;=25),"Remaja",IF(AND(Sheet1!A31&gt;=26,Sheet1!A31&lt;=45),"Dewasa","Lansia")))</f>
        <v>Lansia</v>
      </c>
      <c r="B31" s="1" t="str">
        <f>IF(Sheet1!H31&gt;140,"Tinggi",IF(AND(Sheet1!H31&gt;=100,Sheet1!H31&lt;=140),"Sedang","Rendah"))</f>
        <v>Sedang</v>
      </c>
      <c r="C31" s="1" t="str">
        <f>IF(Sheet1!I31&lt;=28.5,"Kurus","Gemuk")</f>
        <v>Kurus</v>
      </c>
      <c r="D31" s="1" t="str">
        <f>IF(Sheet1!J31&lt;=17,"Kurus",IF(AND(Sheet1!J31&gt;=18,Sheet1!J31&lt;=27),"Normal","Gemuk"))</f>
        <v>Normal</v>
      </c>
      <c r="E31" s="1" t="str">
        <f>IF(Sheet1!K31&gt;=200,"Tinggi","Rendah")</f>
        <v>Rendah</v>
      </c>
      <c r="F31" s="1" t="str">
        <f>IF(Sheet1!L31&gt;=126,"Tinggi","Rendah")</f>
        <v>Rendah</v>
      </c>
      <c r="G31" s="1" t="str">
        <f>IF(Sheet1!M31&gt;180,"Tinggi",IF(AND(Sheet1!M31&gt;=145,Sheet1!M31&lt;=180),"Sedang","Rendah"))</f>
        <v>Rendah</v>
      </c>
      <c r="H31" s="1" t="str">
        <f>IF(Sheet1!N31&gt;=200,"Tinggi","Rendah")</f>
        <v>Rendah</v>
      </c>
      <c r="I31" s="3" t="s">
        <v>17</v>
      </c>
    </row>
    <row r="32" spans="1:9" x14ac:dyDescent="0.2">
      <c r="A32" s="7" t="str">
        <f>IF(AND(Sheet1!A32&gt;=5,Sheet1!A32&lt;=11),"Anak - Anak",IF(AND(Sheet1!A32&gt;=12,Sheet1!A32&lt;=25),"Remaja",IF(AND(Sheet1!A32&gt;=26,Sheet1!A32&lt;=45),"Dewasa","Lansia")))</f>
        <v>Dewasa</v>
      </c>
      <c r="B32" s="1" t="str">
        <f>IF(Sheet1!H32&gt;140,"Tinggi",IF(AND(Sheet1!H32&gt;=100,Sheet1!H32&lt;=140),"Sedang","Rendah"))</f>
        <v>Rendah</v>
      </c>
      <c r="C32" s="1" t="str">
        <f>IF(Sheet1!I32&lt;=28.5,"Kurus","Gemuk")</f>
        <v>Kurus</v>
      </c>
      <c r="D32" s="1" t="str">
        <f>IF(Sheet1!J32&lt;=17,"Kurus",IF(AND(Sheet1!J32&gt;=18,Sheet1!J32&lt;=27),"Normal","Gemuk"))</f>
        <v>Normal</v>
      </c>
      <c r="E32" s="1" t="str">
        <f>IF(Sheet1!K32&gt;=200,"Tinggi","Rendah")</f>
        <v>Rendah</v>
      </c>
      <c r="F32" s="1" t="str">
        <f>IF(Sheet1!L32&gt;=126,"Tinggi","Rendah")</f>
        <v>Rendah</v>
      </c>
      <c r="G32" s="1" t="str">
        <f>IF(Sheet1!M32&gt;180,"Tinggi",IF(AND(Sheet1!M32&gt;=145,Sheet1!M32&lt;=180),"Sedang","Rendah"))</f>
        <v>Rendah</v>
      </c>
      <c r="H32" s="1" t="str">
        <f>IF(Sheet1!N32&gt;=200,"Tinggi","Rendah")</f>
        <v>Rendah</v>
      </c>
      <c r="I32" s="3" t="s">
        <v>17</v>
      </c>
    </row>
    <row r="33" spans="1:9" x14ac:dyDescent="0.2">
      <c r="A33" s="7" t="str">
        <f>IF(AND(Sheet1!A33&gt;=5,Sheet1!A33&lt;=11),"Anak - Anak",IF(AND(Sheet1!A33&gt;=12,Sheet1!A33&lt;=25),"Remaja",IF(AND(Sheet1!A33&gt;=26,Sheet1!A33&lt;=45),"Dewasa","Lansia")))</f>
        <v>Lansia</v>
      </c>
      <c r="B33" s="1" t="str">
        <f>IF(Sheet1!H33&gt;140,"Tinggi",IF(AND(Sheet1!H33&gt;=100,Sheet1!H33&lt;=140),"Sedang","Rendah"))</f>
        <v>Sedang</v>
      </c>
      <c r="C33" s="1" t="str">
        <f>IF(Sheet1!I33&lt;=28.5,"Kurus","Gemuk")</f>
        <v>Kurus</v>
      </c>
      <c r="D33" s="1" t="str">
        <f>IF(Sheet1!J33&lt;=17,"Kurus",IF(AND(Sheet1!J33&gt;=18,Sheet1!J33&lt;=27),"Normal","Gemuk"))</f>
        <v>Normal</v>
      </c>
      <c r="E33" s="1" t="str">
        <f>IF(Sheet1!K33&gt;=200,"Tinggi","Rendah")</f>
        <v>Rendah</v>
      </c>
      <c r="F33" s="1" t="str">
        <f>IF(Sheet1!L33&gt;=126,"Tinggi","Rendah")</f>
        <v>Rendah</v>
      </c>
      <c r="G33" s="1" t="str">
        <f>IF(Sheet1!M33&gt;180,"Tinggi",IF(AND(Sheet1!M33&gt;=145,Sheet1!M33&lt;=180),"Sedang","Rendah"))</f>
        <v>Rendah</v>
      </c>
      <c r="H33" s="1" t="str">
        <f>IF(Sheet1!N33&gt;=200,"Tinggi","Rendah")</f>
        <v>Rendah</v>
      </c>
      <c r="I33" s="3" t="s">
        <v>17</v>
      </c>
    </row>
    <row r="34" spans="1:9" x14ac:dyDescent="0.2">
      <c r="A34" s="7" t="str">
        <f>IF(AND(Sheet1!A34&gt;=5,Sheet1!A34&lt;=11),"Anak - Anak",IF(AND(Sheet1!A34&gt;=12,Sheet1!A34&lt;=25),"Remaja",IF(AND(Sheet1!A34&gt;=26,Sheet1!A34&lt;=45),"Dewasa","Lansia")))</f>
        <v>Dewasa</v>
      </c>
      <c r="B34" s="1" t="str">
        <f>IF(Sheet1!H34&gt;140,"Tinggi",IF(AND(Sheet1!H34&gt;=100,Sheet1!H34&lt;=140),"Sedang","Rendah"))</f>
        <v>Sedang</v>
      </c>
      <c r="C34" s="1" t="str">
        <f>IF(Sheet1!I34&lt;=28.5,"Kurus","Gemuk")</f>
        <v>Kurus</v>
      </c>
      <c r="D34" s="1" t="str">
        <f>IF(Sheet1!J34&lt;=17,"Kurus",IF(AND(Sheet1!J34&gt;=18,Sheet1!J34&lt;=27),"Normal","Gemuk"))</f>
        <v>Gemuk</v>
      </c>
      <c r="E34" s="1" t="str">
        <f>IF(Sheet1!K34&gt;=200,"Tinggi","Rendah")</f>
        <v>Rendah</v>
      </c>
      <c r="F34" s="1" t="str">
        <f>IF(Sheet1!L34&gt;=126,"Tinggi","Rendah")</f>
        <v>Rendah</v>
      </c>
      <c r="G34" s="1" t="str">
        <f>IF(Sheet1!M34&gt;180,"Tinggi",IF(AND(Sheet1!M34&gt;=145,Sheet1!M34&lt;=180),"Sedang","Rendah"))</f>
        <v>Rendah</v>
      </c>
      <c r="H34" s="1" t="str">
        <f>IF(Sheet1!N34&gt;=200,"Tinggi","Rendah")</f>
        <v>Rendah</v>
      </c>
      <c r="I34" s="3" t="s">
        <v>17</v>
      </c>
    </row>
    <row r="35" spans="1:9" x14ac:dyDescent="0.2">
      <c r="A35" s="7" t="str">
        <f>IF(AND(Sheet1!A35&gt;=5,Sheet1!A35&lt;=11),"Anak - Anak",IF(AND(Sheet1!A35&gt;=12,Sheet1!A35&lt;=25),"Remaja",IF(AND(Sheet1!A35&gt;=26,Sheet1!A35&lt;=45),"Dewasa","Lansia")))</f>
        <v>Lansia</v>
      </c>
      <c r="B35" s="1" t="str">
        <f>IF(Sheet1!H35&gt;140,"Tinggi",IF(AND(Sheet1!H35&gt;=100,Sheet1!H35&lt;=140),"Sedang","Rendah"))</f>
        <v>Tinggi</v>
      </c>
      <c r="C35" s="1" t="str">
        <f>IF(Sheet1!I35&lt;=28.5,"Kurus","Gemuk")</f>
        <v>Kurus</v>
      </c>
      <c r="D35" s="1" t="str">
        <f>IF(Sheet1!J35&lt;=17,"Kurus",IF(AND(Sheet1!J35&gt;=18,Sheet1!J35&lt;=27),"Normal","Gemuk"))</f>
        <v>Normal</v>
      </c>
      <c r="E35" s="1" t="str">
        <f>IF(Sheet1!K35&gt;=200,"Tinggi","Rendah")</f>
        <v>Rendah</v>
      </c>
      <c r="F35" s="1" t="str">
        <f>IF(Sheet1!L35&gt;=126,"Tinggi","Rendah")</f>
        <v>Rendah</v>
      </c>
      <c r="G35" s="1" t="str">
        <f>IF(Sheet1!M35&gt;180,"Tinggi",IF(AND(Sheet1!M35&gt;=145,Sheet1!M35&lt;=180),"Sedang","Rendah"))</f>
        <v>Rendah</v>
      </c>
      <c r="H35" s="1" t="str">
        <f>IF(Sheet1!N35&gt;=200,"Tinggi","Rendah")</f>
        <v>Rendah</v>
      </c>
      <c r="I35" s="3" t="s">
        <v>17</v>
      </c>
    </row>
    <row r="36" spans="1:9" x14ac:dyDescent="0.2">
      <c r="A36" s="7" t="str">
        <f>IF(AND(Sheet1!A36&gt;=5,Sheet1!A36&lt;=11),"Anak - Anak",IF(AND(Sheet1!A36&gt;=12,Sheet1!A36&lt;=25),"Remaja",IF(AND(Sheet1!A36&gt;=26,Sheet1!A36&lt;=45),"Dewasa","Lansia")))</f>
        <v>Dewasa</v>
      </c>
      <c r="B36" s="1" t="str">
        <f>IF(Sheet1!H36&gt;140,"Tinggi",IF(AND(Sheet1!H36&gt;=100,Sheet1!H36&lt;=140),"Sedang","Rendah"))</f>
        <v>Sedang</v>
      </c>
      <c r="C36" s="1" t="str">
        <f>IF(Sheet1!I36&lt;=28.5,"Kurus","Gemuk")</f>
        <v>Kurus</v>
      </c>
      <c r="D36" s="1" t="str">
        <f>IF(Sheet1!J36&lt;=17,"Kurus",IF(AND(Sheet1!J36&gt;=18,Sheet1!J36&lt;=27),"Normal","Gemuk"))</f>
        <v>Normal</v>
      </c>
      <c r="E36" s="1" t="str">
        <f>IF(Sheet1!K36&gt;=200,"Tinggi","Rendah")</f>
        <v>Rendah</v>
      </c>
      <c r="F36" s="1" t="str">
        <f>IF(Sheet1!L36&gt;=126,"Tinggi","Rendah")</f>
        <v>Rendah</v>
      </c>
      <c r="G36" s="1" t="str">
        <f>IF(Sheet1!M36&gt;180,"Tinggi",IF(AND(Sheet1!M36&gt;=145,Sheet1!M36&lt;=180),"Sedang","Rendah"))</f>
        <v>Rendah</v>
      </c>
      <c r="H36" s="1" t="str">
        <f>IF(Sheet1!N36&gt;=200,"Tinggi","Rendah")</f>
        <v>Rendah</v>
      </c>
      <c r="I36" s="3" t="s">
        <v>17</v>
      </c>
    </row>
    <row r="37" spans="1:9" x14ac:dyDescent="0.2">
      <c r="A37" s="7" t="str">
        <f>IF(AND(Sheet1!A37&gt;=5,Sheet1!A37&lt;=11),"Anak - Anak",IF(AND(Sheet1!A37&gt;=12,Sheet1!A37&lt;=25),"Remaja",IF(AND(Sheet1!A37&gt;=26,Sheet1!A37&lt;=45),"Dewasa","Lansia")))</f>
        <v>Dewasa</v>
      </c>
      <c r="B37" s="1" t="str">
        <f>IF(Sheet1!H37&gt;140,"Tinggi",IF(AND(Sheet1!H37&gt;=100,Sheet1!H37&lt;=140),"Sedang","Rendah"))</f>
        <v>Sedang</v>
      </c>
      <c r="C37" s="1" t="str">
        <f>IF(Sheet1!I37&lt;=28.5,"Kurus","Gemuk")</f>
        <v>Kurus</v>
      </c>
      <c r="D37" s="1" t="str">
        <f>IF(Sheet1!J37&lt;=17,"Kurus",IF(AND(Sheet1!J37&gt;=18,Sheet1!J37&lt;=27),"Normal","Gemuk"))</f>
        <v>Normal</v>
      </c>
      <c r="E37" s="1" t="str">
        <f>IF(Sheet1!K37&gt;=200,"Tinggi","Rendah")</f>
        <v>Rendah</v>
      </c>
      <c r="F37" s="1" t="str">
        <f>IF(Sheet1!L37&gt;=126,"Tinggi","Rendah")</f>
        <v>Rendah</v>
      </c>
      <c r="G37" s="1" t="str">
        <f>IF(Sheet1!M37&gt;180,"Tinggi",IF(AND(Sheet1!M37&gt;=145,Sheet1!M37&lt;=180),"Sedang","Rendah"))</f>
        <v>Rendah</v>
      </c>
      <c r="H37" s="1" t="str">
        <f>IF(Sheet1!N37&gt;=200,"Tinggi","Rendah")</f>
        <v>Rendah</v>
      </c>
      <c r="I37" s="3" t="s">
        <v>17</v>
      </c>
    </row>
    <row r="38" spans="1:9" x14ac:dyDescent="0.2">
      <c r="A38" s="7" t="str">
        <f>IF(AND(Sheet1!A38&gt;=5,Sheet1!A38&lt;=11),"Anak - Anak",IF(AND(Sheet1!A38&gt;=12,Sheet1!A38&lt;=25),"Remaja",IF(AND(Sheet1!A38&gt;=26,Sheet1!A38&lt;=45),"Dewasa","Lansia")))</f>
        <v>Dewasa</v>
      </c>
      <c r="B38" s="1" t="str">
        <f>IF(Sheet1!H38&gt;140,"Tinggi",IF(AND(Sheet1!H38&gt;=100,Sheet1!H38&lt;=140),"Sedang","Rendah"))</f>
        <v>Sedang</v>
      </c>
      <c r="C38" s="1" t="str">
        <f>IF(Sheet1!I38&lt;=28.5,"Kurus","Gemuk")</f>
        <v>Kurus</v>
      </c>
      <c r="D38" s="1" t="str">
        <f>IF(Sheet1!J38&lt;=17,"Kurus",IF(AND(Sheet1!J38&gt;=18,Sheet1!J38&lt;=27),"Normal","Gemuk"))</f>
        <v>Normal</v>
      </c>
      <c r="E38" s="1" t="str">
        <f>IF(Sheet1!K38&gt;=200,"Tinggi","Rendah")</f>
        <v>Rendah</v>
      </c>
      <c r="F38" s="1" t="str">
        <f>IF(Sheet1!L38&gt;=126,"Tinggi","Rendah")</f>
        <v>Rendah</v>
      </c>
      <c r="G38" s="1" t="str">
        <f>IF(Sheet1!M38&gt;180,"Tinggi",IF(AND(Sheet1!M38&gt;=145,Sheet1!M38&lt;=180),"Sedang","Rendah"))</f>
        <v>Rendah</v>
      </c>
      <c r="H38" s="1" t="str">
        <f>IF(Sheet1!N38&gt;=200,"Tinggi","Rendah")</f>
        <v>Rendah</v>
      </c>
      <c r="I38" s="3" t="s">
        <v>17</v>
      </c>
    </row>
    <row r="39" spans="1:9" x14ac:dyDescent="0.2">
      <c r="A39" s="7" t="str">
        <f>IF(AND(Sheet1!A39&gt;=5,Sheet1!A39&lt;=11),"Anak - Anak",IF(AND(Sheet1!A39&gt;=12,Sheet1!A39&lt;=25),"Remaja",IF(AND(Sheet1!A39&gt;=26,Sheet1!A39&lt;=45),"Dewasa","Lansia")))</f>
        <v>Dewasa</v>
      </c>
      <c r="B39" s="1" t="str">
        <f>IF(Sheet1!H39&gt;140,"Tinggi",IF(AND(Sheet1!H39&gt;=100,Sheet1!H39&lt;=140),"Sedang","Rendah"))</f>
        <v>Sedang</v>
      </c>
      <c r="C39" s="1" t="str">
        <f>IF(Sheet1!I39&lt;=28.5,"Kurus","Gemuk")</f>
        <v>Kurus</v>
      </c>
      <c r="D39" s="1" t="str">
        <f>IF(Sheet1!J39&lt;=17,"Kurus",IF(AND(Sheet1!J39&gt;=18,Sheet1!J39&lt;=27),"Normal","Gemuk"))</f>
        <v>Normal</v>
      </c>
      <c r="E39" s="1" t="str">
        <f>IF(Sheet1!K39&gt;=200,"Tinggi","Rendah")</f>
        <v>Rendah</v>
      </c>
      <c r="F39" s="1" t="str">
        <f>IF(Sheet1!L39&gt;=126,"Tinggi","Rendah")</f>
        <v>Rendah</v>
      </c>
      <c r="G39" s="1" t="str">
        <f>IF(Sheet1!M39&gt;180,"Tinggi",IF(AND(Sheet1!M39&gt;=145,Sheet1!M39&lt;=180),"Sedang","Rendah"))</f>
        <v>Sedang</v>
      </c>
      <c r="H39" s="1" t="str">
        <f>IF(Sheet1!N39&gt;=200,"Tinggi","Rendah")</f>
        <v>Tinggi</v>
      </c>
      <c r="I39" s="3" t="s">
        <v>17</v>
      </c>
    </row>
    <row r="40" spans="1:9" x14ac:dyDescent="0.2">
      <c r="A40" s="7" t="str">
        <f>IF(AND(Sheet1!A40&gt;=5,Sheet1!A40&lt;=11),"Anak - Anak",IF(AND(Sheet1!A40&gt;=12,Sheet1!A40&lt;=25),"Remaja",IF(AND(Sheet1!A40&gt;=26,Sheet1!A40&lt;=45),"Dewasa","Lansia")))</f>
        <v>Lansia</v>
      </c>
      <c r="B40" s="1" t="str">
        <f>IF(Sheet1!H40&gt;140,"Tinggi",IF(AND(Sheet1!H40&gt;=100,Sheet1!H40&lt;=140),"Sedang","Rendah"))</f>
        <v>Tinggi</v>
      </c>
      <c r="C40" s="1" t="str">
        <f>IF(Sheet1!I40&lt;=28.5,"Kurus","Gemuk")</f>
        <v>Kurus</v>
      </c>
      <c r="D40" s="1" t="str">
        <f>IF(Sheet1!J40&lt;=17,"Kurus",IF(AND(Sheet1!J40&gt;=18,Sheet1!J40&lt;=27),"Normal","Gemuk"))</f>
        <v>Normal</v>
      </c>
      <c r="E40" s="1" t="str">
        <f>IF(Sheet1!K40&gt;=200,"Tinggi","Rendah")</f>
        <v>Rendah</v>
      </c>
      <c r="F40" s="1" t="str">
        <f>IF(Sheet1!L40&gt;=126,"Tinggi","Rendah")</f>
        <v>Rendah</v>
      </c>
      <c r="G40" s="1" t="str">
        <f>IF(Sheet1!M40&gt;180,"Tinggi",IF(AND(Sheet1!M40&gt;=145,Sheet1!M40&lt;=180),"Sedang","Rendah"))</f>
        <v>Rendah</v>
      </c>
      <c r="H40" s="1" t="str">
        <f>IF(Sheet1!N40&gt;=200,"Tinggi","Rendah")</f>
        <v>Tinggi</v>
      </c>
      <c r="I40" s="3" t="s">
        <v>17</v>
      </c>
    </row>
    <row r="41" spans="1:9" x14ac:dyDescent="0.2">
      <c r="A41" s="7" t="str">
        <f>IF(AND(Sheet1!A41&gt;=5,Sheet1!A41&lt;=11),"Anak - Anak",IF(AND(Sheet1!A41&gt;=12,Sheet1!A41&lt;=25),"Remaja",IF(AND(Sheet1!A41&gt;=26,Sheet1!A41&lt;=45),"Dewasa","Lansia")))</f>
        <v>Dewasa</v>
      </c>
      <c r="B41" s="1" t="str">
        <f>IF(Sheet1!H41&gt;140,"Tinggi",IF(AND(Sheet1!H41&gt;=100,Sheet1!H41&lt;=140),"Sedang","Rendah"))</f>
        <v>Rendah</v>
      </c>
      <c r="C41" s="1" t="str">
        <f>IF(Sheet1!I41&lt;=28.5,"Kurus","Gemuk")</f>
        <v>Gemuk</v>
      </c>
      <c r="D41" s="1" t="str">
        <f>IF(Sheet1!J41&lt;=17,"Kurus",IF(AND(Sheet1!J41&gt;=18,Sheet1!J41&lt;=27),"Normal","Gemuk"))</f>
        <v>Normal</v>
      </c>
      <c r="E41" s="1" t="str">
        <f>IF(Sheet1!K41&gt;=200,"Tinggi","Rendah")</f>
        <v>Rendah</v>
      </c>
      <c r="F41" s="1" t="str">
        <f>IF(Sheet1!L41&gt;=126,"Tinggi","Rendah")</f>
        <v>Rendah</v>
      </c>
      <c r="G41" s="1" t="str">
        <f>IF(Sheet1!M41&gt;180,"Tinggi",IF(AND(Sheet1!M41&gt;=145,Sheet1!M41&lt;=180),"Sedang","Rendah"))</f>
        <v>Rendah</v>
      </c>
      <c r="H41" s="1" t="str">
        <f>IF(Sheet1!N41&gt;=200,"Tinggi","Rendah")</f>
        <v>Rendah</v>
      </c>
      <c r="I41" s="3" t="s">
        <v>17</v>
      </c>
    </row>
    <row r="42" spans="1:9" x14ac:dyDescent="0.2">
      <c r="A42" s="7" t="str">
        <f>IF(AND(Sheet1!A42&gt;=5,Sheet1!A42&lt;=11),"Anak - Anak",IF(AND(Sheet1!A42&gt;=12,Sheet1!A42&lt;=25),"Remaja",IF(AND(Sheet1!A42&gt;=26,Sheet1!A42&lt;=45),"Dewasa","Lansia")))</f>
        <v>Dewasa</v>
      </c>
      <c r="B42" s="1" t="str">
        <f>IF(Sheet1!H42&gt;140,"Tinggi",IF(AND(Sheet1!H42&gt;=100,Sheet1!H42&lt;=140),"Sedang","Rendah"))</f>
        <v>Sedang</v>
      </c>
      <c r="C42" s="1" t="str">
        <f>IF(Sheet1!I42&lt;=28.5,"Kurus","Gemuk")</f>
        <v>Kurus</v>
      </c>
      <c r="D42" s="1" t="str">
        <f>IF(Sheet1!J42&lt;=17,"Kurus",IF(AND(Sheet1!J42&gt;=18,Sheet1!J42&lt;=27),"Normal","Gemuk"))</f>
        <v>Normal</v>
      </c>
      <c r="E42" s="1" t="str">
        <f>IF(Sheet1!K42&gt;=200,"Tinggi","Rendah")</f>
        <v>Rendah</v>
      </c>
      <c r="F42" s="1" t="str">
        <f>IF(Sheet1!L42&gt;=126,"Tinggi","Rendah")</f>
        <v>Rendah</v>
      </c>
      <c r="G42" s="1" t="str">
        <f>IF(Sheet1!M42&gt;180,"Tinggi",IF(AND(Sheet1!M42&gt;=145,Sheet1!M42&lt;=180),"Sedang","Rendah"))</f>
        <v>Rendah</v>
      </c>
      <c r="H42" s="1" t="str">
        <f>IF(Sheet1!N42&gt;=200,"Tinggi","Rendah")</f>
        <v>Rendah</v>
      </c>
      <c r="I42" s="3" t="s">
        <v>17</v>
      </c>
    </row>
    <row r="43" spans="1:9" x14ac:dyDescent="0.2">
      <c r="A43" s="7" t="str">
        <f>IF(AND(Sheet1!A43&gt;=5,Sheet1!A43&lt;=11),"Anak - Anak",IF(AND(Sheet1!A43&gt;=12,Sheet1!A43&lt;=25),"Remaja",IF(AND(Sheet1!A43&gt;=26,Sheet1!A43&lt;=45),"Dewasa","Lansia")))</f>
        <v>Lansia</v>
      </c>
      <c r="B43" s="1" t="str">
        <f>IF(Sheet1!H43&gt;140,"Tinggi",IF(AND(Sheet1!H43&gt;=100,Sheet1!H43&lt;=140),"Sedang","Rendah"))</f>
        <v>Sedang</v>
      </c>
      <c r="C43" s="1" t="str">
        <f>IF(Sheet1!I43&lt;=28.5,"Kurus","Gemuk")</f>
        <v>Kurus</v>
      </c>
      <c r="D43" s="1" t="str">
        <f>IF(Sheet1!J43&lt;=17,"Kurus",IF(AND(Sheet1!J43&gt;=18,Sheet1!J43&lt;=27),"Normal","Gemuk"))</f>
        <v>Normal</v>
      </c>
      <c r="E43" s="1" t="str">
        <f>IF(Sheet1!K43&gt;=200,"Tinggi","Rendah")</f>
        <v>Rendah</v>
      </c>
      <c r="F43" s="1" t="str">
        <f>IF(Sheet1!L43&gt;=126,"Tinggi","Rendah")</f>
        <v>Rendah</v>
      </c>
      <c r="G43" s="1" t="str">
        <f>IF(Sheet1!M43&gt;180,"Tinggi",IF(AND(Sheet1!M43&gt;=145,Sheet1!M43&lt;=180),"Sedang","Rendah"))</f>
        <v>Rendah</v>
      </c>
      <c r="H43" s="1" t="str">
        <f>IF(Sheet1!N43&gt;=200,"Tinggi","Rendah")</f>
        <v>Rendah</v>
      </c>
      <c r="I43" s="3" t="s">
        <v>17</v>
      </c>
    </row>
    <row r="44" spans="1:9" x14ac:dyDescent="0.2">
      <c r="A44" s="7" t="str">
        <f>IF(AND(Sheet1!A44&gt;=5,Sheet1!A44&lt;=11),"Anak - Anak",IF(AND(Sheet1!A44&gt;=12,Sheet1!A44&lt;=25),"Remaja",IF(AND(Sheet1!A44&gt;=26,Sheet1!A44&lt;=45),"Dewasa","Lansia")))</f>
        <v>Lansia</v>
      </c>
      <c r="B44" s="1" t="str">
        <f>IF(Sheet1!H44&gt;140,"Tinggi",IF(AND(Sheet1!H44&gt;=100,Sheet1!H44&lt;=140),"Sedang","Rendah"))</f>
        <v>Tinggi</v>
      </c>
      <c r="C44" s="1" t="str">
        <f>IF(Sheet1!I44&lt;=28.5,"Kurus","Gemuk")</f>
        <v>Kurus</v>
      </c>
      <c r="D44" s="1" t="str">
        <f>IF(Sheet1!J44&lt;=17,"Kurus",IF(AND(Sheet1!J44&gt;=18,Sheet1!J44&lt;=27),"Normal","Gemuk"))</f>
        <v>Normal</v>
      </c>
      <c r="E44" s="1" t="str">
        <f>IF(Sheet1!K44&gt;=200,"Tinggi","Rendah")</f>
        <v>Rendah</v>
      </c>
      <c r="F44" s="1" t="str">
        <f>IF(Sheet1!L44&gt;=126,"Tinggi","Rendah")</f>
        <v>Tinggi</v>
      </c>
      <c r="G44" s="1" t="str">
        <f>IF(Sheet1!M44&gt;180,"Tinggi",IF(AND(Sheet1!M44&gt;=145,Sheet1!M44&lt;=180),"Sedang","Rendah"))</f>
        <v>Sedang</v>
      </c>
      <c r="H44" s="1" t="str">
        <f>IF(Sheet1!N44&gt;=200,"Tinggi","Rendah")</f>
        <v>Rendah</v>
      </c>
      <c r="I44" s="3" t="s">
        <v>17</v>
      </c>
    </row>
    <row r="45" spans="1:9" x14ac:dyDescent="0.2">
      <c r="A45" s="7" t="str">
        <f>IF(AND(Sheet1!A45&gt;=5,Sheet1!A45&lt;=11),"Anak - Anak",IF(AND(Sheet1!A45&gt;=12,Sheet1!A45&lt;=25),"Remaja",IF(AND(Sheet1!A45&gt;=26,Sheet1!A45&lt;=45),"Dewasa","Lansia")))</f>
        <v>Lansia</v>
      </c>
      <c r="B45" s="1" t="str">
        <f>IF(Sheet1!H45&gt;140,"Tinggi",IF(AND(Sheet1!H45&gt;=100,Sheet1!H45&lt;=140),"Sedang","Rendah"))</f>
        <v>Tinggi</v>
      </c>
      <c r="C45" s="1" t="str">
        <f>IF(Sheet1!I45&lt;=28.5,"Kurus","Gemuk")</f>
        <v>Kurus</v>
      </c>
      <c r="D45" s="1" t="str">
        <f>IF(Sheet1!J45&lt;=17,"Kurus",IF(AND(Sheet1!J45&gt;=18,Sheet1!J45&lt;=27),"Normal","Gemuk"))</f>
        <v>Normal</v>
      </c>
      <c r="E45" s="1" t="str">
        <f>IF(Sheet1!K45&gt;=200,"Tinggi","Rendah")</f>
        <v>Rendah</v>
      </c>
      <c r="F45" s="1" t="str">
        <f>IF(Sheet1!L45&gt;=126,"Tinggi","Rendah")</f>
        <v>Rendah</v>
      </c>
      <c r="G45" s="1" t="str">
        <f>IF(Sheet1!M45&gt;180,"Tinggi",IF(AND(Sheet1!M45&gt;=145,Sheet1!M45&lt;=180),"Sedang","Rendah"))</f>
        <v>Rendah</v>
      </c>
      <c r="H45" s="1" t="str">
        <f>IF(Sheet1!N45&gt;=200,"Tinggi","Rendah")</f>
        <v>Rendah</v>
      </c>
      <c r="I45" s="3" t="s">
        <v>17</v>
      </c>
    </row>
    <row r="46" spans="1:9" x14ac:dyDescent="0.2">
      <c r="A46" s="7" t="str">
        <f>IF(AND(Sheet1!A46&gt;=5,Sheet1!A46&lt;=11),"Anak - Anak",IF(AND(Sheet1!A46&gt;=12,Sheet1!A46&lt;=25),"Remaja",IF(AND(Sheet1!A46&gt;=26,Sheet1!A46&lt;=45),"Dewasa","Lansia")))</f>
        <v>Dewasa</v>
      </c>
      <c r="B46" s="1" t="str">
        <f>IF(Sheet1!H46&gt;140,"Tinggi",IF(AND(Sheet1!H46&gt;=100,Sheet1!H46&lt;=140),"Sedang","Rendah"))</f>
        <v>Sedang</v>
      </c>
      <c r="C46" s="1" t="str">
        <f>IF(Sheet1!I46&lt;=28.5,"Kurus","Gemuk")</f>
        <v>Kurus</v>
      </c>
      <c r="D46" s="1" t="str">
        <f>IF(Sheet1!J46&lt;=17,"Kurus",IF(AND(Sheet1!J46&gt;=18,Sheet1!J46&lt;=27),"Normal","Gemuk"))</f>
        <v>Normal</v>
      </c>
      <c r="E46" s="1" t="str">
        <f>IF(Sheet1!K46&gt;=200,"Tinggi","Rendah")</f>
        <v>Rendah</v>
      </c>
      <c r="F46" s="1" t="str">
        <f>IF(Sheet1!L46&gt;=126,"Tinggi","Rendah")</f>
        <v>Rendah</v>
      </c>
      <c r="G46" s="1" t="str">
        <f>IF(Sheet1!M46&gt;180,"Tinggi",IF(AND(Sheet1!M46&gt;=145,Sheet1!M46&lt;=180),"Sedang","Rendah"))</f>
        <v>Rendah</v>
      </c>
      <c r="H46" s="1" t="str">
        <f>IF(Sheet1!N46&gt;=200,"Tinggi","Rendah")</f>
        <v>Rendah</v>
      </c>
      <c r="I46" s="3" t="s">
        <v>17</v>
      </c>
    </row>
    <row r="47" spans="1:9" x14ac:dyDescent="0.2">
      <c r="A47" s="7" t="str">
        <f>IF(AND(Sheet1!A47&gt;=5,Sheet1!A47&lt;=11),"Anak - Anak",IF(AND(Sheet1!A47&gt;=12,Sheet1!A47&lt;=25),"Remaja",IF(AND(Sheet1!A47&gt;=26,Sheet1!A47&lt;=45),"Dewasa","Lansia")))</f>
        <v>Lansia</v>
      </c>
      <c r="B47" s="1" t="str">
        <f>IF(Sheet1!H47&gt;140,"Tinggi",IF(AND(Sheet1!H47&gt;=100,Sheet1!H47&lt;=140),"Sedang","Rendah"))</f>
        <v>Sedang</v>
      </c>
      <c r="C47" s="1" t="str">
        <f>IF(Sheet1!I47&lt;=28.5,"Kurus","Gemuk")</f>
        <v>Kurus</v>
      </c>
      <c r="D47" s="1" t="str">
        <f>IF(Sheet1!J47&lt;=17,"Kurus",IF(AND(Sheet1!J47&gt;=18,Sheet1!J47&lt;=27),"Normal","Gemuk"))</f>
        <v>Normal</v>
      </c>
      <c r="E47" s="1" t="str">
        <f>IF(Sheet1!K47&gt;=200,"Tinggi","Rendah")</f>
        <v>Rendah</v>
      </c>
      <c r="F47" s="1" t="str">
        <f>IF(Sheet1!L47&gt;=126,"Tinggi","Rendah")</f>
        <v>Rendah</v>
      </c>
      <c r="G47" s="1" t="str">
        <f>IF(Sheet1!M47&gt;180,"Tinggi",IF(AND(Sheet1!M47&gt;=145,Sheet1!M47&lt;=180),"Sedang","Rendah"))</f>
        <v>Rendah</v>
      </c>
      <c r="H47" s="1" t="str">
        <f>IF(Sheet1!N47&gt;=200,"Tinggi","Rendah")</f>
        <v>Rendah</v>
      </c>
      <c r="I47" s="3" t="s">
        <v>17</v>
      </c>
    </row>
    <row r="48" spans="1:9" x14ac:dyDescent="0.2">
      <c r="A48" s="7" t="str">
        <f>IF(AND(Sheet1!A48&gt;=5,Sheet1!A48&lt;=11),"Anak - Anak",IF(AND(Sheet1!A48&gt;=12,Sheet1!A48&lt;=25),"Remaja",IF(AND(Sheet1!A48&gt;=26,Sheet1!A48&lt;=45),"Dewasa","Lansia")))</f>
        <v>Lansia</v>
      </c>
      <c r="B48" s="1" t="str">
        <f>IF(Sheet1!H48&gt;140,"Tinggi",IF(AND(Sheet1!H48&gt;=100,Sheet1!H48&lt;=140),"Sedang","Rendah"))</f>
        <v>Sedang</v>
      </c>
      <c r="C48" s="1" t="str">
        <f>IF(Sheet1!I48&lt;=28.5,"Kurus","Gemuk")</f>
        <v>Kurus</v>
      </c>
      <c r="D48" s="1" t="str">
        <f>IF(Sheet1!J48&lt;=17,"Kurus",IF(AND(Sheet1!J48&gt;=18,Sheet1!J48&lt;=27),"Normal","Gemuk"))</f>
        <v>Normal</v>
      </c>
      <c r="E48" s="1" t="str">
        <f>IF(Sheet1!K48&gt;=200,"Tinggi","Rendah")</f>
        <v>Rendah</v>
      </c>
      <c r="F48" s="1" t="str">
        <f>IF(Sheet1!L48&gt;=126,"Tinggi","Rendah")</f>
        <v>Rendah</v>
      </c>
      <c r="G48" s="1" t="str">
        <f>IF(Sheet1!M48&gt;180,"Tinggi",IF(AND(Sheet1!M48&gt;=145,Sheet1!M48&lt;=180),"Sedang","Rendah"))</f>
        <v>Rendah</v>
      </c>
      <c r="H48" s="1" t="str">
        <f>IF(Sheet1!N48&gt;=200,"Tinggi","Rendah")</f>
        <v>Rendah</v>
      </c>
      <c r="I48" s="3" t="s">
        <v>17</v>
      </c>
    </row>
    <row r="49" spans="1:9" x14ac:dyDescent="0.2">
      <c r="A49" s="7" t="str">
        <f>IF(AND(Sheet1!A49&gt;=5,Sheet1!A49&lt;=11),"Anak - Anak",IF(AND(Sheet1!A49&gt;=12,Sheet1!A49&lt;=25),"Remaja",IF(AND(Sheet1!A49&gt;=26,Sheet1!A49&lt;=45),"Dewasa","Lansia")))</f>
        <v>Lansia</v>
      </c>
      <c r="B49" s="1" t="str">
        <f>IF(Sheet1!H49&gt;140,"Tinggi",IF(AND(Sheet1!H49&gt;=100,Sheet1!H49&lt;=140),"Sedang","Rendah"))</f>
        <v>Sedang</v>
      </c>
      <c r="C49" s="1" t="str">
        <f>IF(Sheet1!I49&lt;=28.5,"Kurus","Gemuk")</f>
        <v>Kurus</v>
      </c>
      <c r="D49" s="1" t="str">
        <f>IF(Sheet1!J49&lt;=17,"Kurus",IF(AND(Sheet1!J49&gt;=18,Sheet1!J49&lt;=27),"Normal","Gemuk"))</f>
        <v>Normal</v>
      </c>
      <c r="E49" s="1" t="str">
        <f>IF(Sheet1!K49&gt;=200,"Tinggi","Rendah")</f>
        <v>Rendah</v>
      </c>
      <c r="F49" s="1" t="str">
        <f>IF(Sheet1!L49&gt;=126,"Tinggi","Rendah")</f>
        <v>Rendah</v>
      </c>
      <c r="G49" s="1" t="str">
        <f>IF(Sheet1!M49&gt;180,"Tinggi",IF(AND(Sheet1!M49&gt;=145,Sheet1!M49&lt;=180),"Sedang","Rendah"))</f>
        <v>Rendah</v>
      </c>
      <c r="H49" s="1" t="str">
        <f>IF(Sheet1!N49&gt;=200,"Tinggi","Rendah")</f>
        <v>Rendah</v>
      </c>
      <c r="I49" s="3" t="s">
        <v>17</v>
      </c>
    </row>
    <row r="50" spans="1:9" x14ac:dyDescent="0.2">
      <c r="A50" s="7" t="str">
        <f>IF(AND(Sheet1!A50&gt;=5,Sheet1!A50&lt;=11),"Anak - Anak",IF(AND(Sheet1!A50&gt;=12,Sheet1!A50&lt;=25),"Remaja",IF(AND(Sheet1!A50&gt;=26,Sheet1!A50&lt;=45),"Dewasa","Lansia")))</f>
        <v>Dewasa</v>
      </c>
      <c r="B50" s="1" t="str">
        <f>IF(Sheet1!H50&gt;140,"Tinggi",IF(AND(Sheet1!H50&gt;=100,Sheet1!H50&lt;=140),"Sedang","Rendah"))</f>
        <v>Tinggi</v>
      </c>
      <c r="C50" s="1" t="str">
        <f>IF(Sheet1!I50&lt;=28.5,"Kurus","Gemuk")</f>
        <v>Kurus</v>
      </c>
      <c r="D50" s="1" t="str">
        <f>IF(Sheet1!J50&lt;=17,"Kurus",IF(AND(Sheet1!J50&gt;=18,Sheet1!J50&lt;=27),"Normal","Gemuk"))</f>
        <v>Normal</v>
      </c>
      <c r="E50" s="1" t="str">
        <f>IF(Sheet1!K50&gt;=200,"Tinggi","Rendah")</f>
        <v>Rendah</v>
      </c>
      <c r="F50" s="1" t="str">
        <f>IF(Sheet1!L50&gt;=126,"Tinggi","Rendah")</f>
        <v>Rendah</v>
      </c>
      <c r="G50" s="1" t="str">
        <f>IF(Sheet1!M50&gt;180,"Tinggi",IF(AND(Sheet1!M50&gt;=145,Sheet1!M50&lt;=180),"Sedang","Rendah"))</f>
        <v>Rendah</v>
      </c>
      <c r="H50" s="1" t="str">
        <f>IF(Sheet1!N50&gt;=200,"Tinggi","Rendah")</f>
        <v>Rendah</v>
      </c>
      <c r="I50" s="3" t="s">
        <v>17</v>
      </c>
    </row>
    <row r="51" spans="1:9" x14ac:dyDescent="0.2">
      <c r="A51" s="7" t="str">
        <f>IF(AND(Sheet1!A51&gt;=5,Sheet1!A51&lt;=11),"Anak - Anak",IF(AND(Sheet1!A51&gt;=12,Sheet1!A51&lt;=25),"Remaja",IF(AND(Sheet1!A51&gt;=26,Sheet1!A51&lt;=45),"Dewasa","Lansia")))</f>
        <v>Dewasa</v>
      </c>
      <c r="B51" s="1" t="str">
        <f>IF(Sheet1!H51&gt;140,"Tinggi",IF(AND(Sheet1!H51&gt;=100,Sheet1!H51&lt;=140),"Sedang","Rendah"))</f>
        <v>Sedang</v>
      </c>
      <c r="C51" s="1" t="str">
        <f>IF(Sheet1!I51&lt;=28.5,"Kurus","Gemuk")</f>
        <v>Kurus</v>
      </c>
      <c r="D51" s="1" t="str">
        <f>IF(Sheet1!J51&lt;=17,"Kurus",IF(AND(Sheet1!J51&gt;=18,Sheet1!J51&lt;=27),"Normal","Gemuk"))</f>
        <v>Normal</v>
      </c>
      <c r="E51" s="1" t="str">
        <f>IF(Sheet1!K51&gt;=200,"Tinggi","Rendah")</f>
        <v>Rendah</v>
      </c>
      <c r="F51" s="1" t="str">
        <f>IF(Sheet1!L51&gt;=126,"Tinggi","Rendah")</f>
        <v>Rendah</v>
      </c>
      <c r="G51" s="1" t="str">
        <f>IF(Sheet1!M51&gt;180,"Tinggi",IF(AND(Sheet1!M51&gt;=145,Sheet1!M51&lt;=180),"Sedang","Rendah"))</f>
        <v>Rendah</v>
      </c>
      <c r="H51" s="1" t="str">
        <f>IF(Sheet1!N51&gt;=200,"Tinggi","Rendah")</f>
        <v>Rendah</v>
      </c>
      <c r="I51" s="3" t="s">
        <v>17</v>
      </c>
    </row>
    <row r="52" spans="1:9" x14ac:dyDescent="0.2">
      <c r="A52" s="7" t="str">
        <f>IF(AND(Sheet1!A52&gt;=5,Sheet1!A52&lt;=11),"Anak - Anak",IF(AND(Sheet1!A52&gt;=12,Sheet1!A52&lt;=25),"Remaja",IF(AND(Sheet1!A52&gt;=26,Sheet1!A52&lt;=45),"Dewasa","Lansia")))</f>
        <v>Lansia</v>
      </c>
      <c r="B52" s="1" t="str">
        <f>IF(Sheet1!H52&gt;140,"Tinggi",IF(AND(Sheet1!H52&gt;=100,Sheet1!H52&lt;=140),"Sedang","Rendah"))</f>
        <v>Sedang</v>
      </c>
      <c r="C52" s="1" t="str">
        <f>IF(Sheet1!I52&lt;=28.5,"Kurus","Gemuk")</f>
        <v>Kurus</v>
      </c>
      <c r="D52" s="1" t="str">
        <f>IF(Sheet1!J52&lt;=17,"Kurus",IF(AND(Sheet1!J52&gt;=18,Sheet1!J52&lt;=27),"Normal","Gemuk"))</f>
        <v>Normal</v>
      </c>
      <c r="E52" s="1" t="str">
        <f>IF(Sheet1!K52&gt;=200,"Tinggi","Rendah")</f>
        <v>Rendah</v>
      </c>
      <c r="F52" s="1" t="str">
        <f>IF(Sheet1!L52&gt;=126,"Tinggi","Rendah")</f>
        <v>Rendah</v>
      </c>
      <c r="G52" s="1" t="str">
        <f>IF(Sheet1!M52&gt;180,"Tinggi",IF(AND(Sheet1!M52&gt;=145,Sheet1!M52&lt;=180),"Sedang","Rendah"))</f>
        <v>Rendah</v>
      </c>
      <c r="H52" s="1" t="str">
        <f>IF(Sheet1!N52&gt;=200,"Tinggi","Rendah")</f>
        <v>Rendah</v>
      </c>
      <c r="I52" s="3" t="s">
        <v>17</v>
      </c>
    </row>
    <row r="53" spans="1:9" x14ac:dyDescent="0.2">
      <c r="A53" s="7" t="str">
        <f>IF(AND(Sheet1!A53&gt;=5,Sheet1!A53&lt;=11),"Anak - Anak",IF(AND(Sheet1!A53&gt;=12,Sheet1!A53&lt;=25),"Remaja",IF(AND(Sheet1!A53&gt;=26,Sheet1!A53&lt;=45),"Dewasa","Lansia")))</f>
        <v>Dewasa</v>
      </c>
      <c r="B53" s="1" t="str">
        <f>IF(Sheet1!H53&gt;140,"Tinggi",IF(AND(Sheet1!H53&gt;=100,Sheet1!H53&lt;=140),"Sedang","Rendah"))</f>
        <v>Sedang</v>
      </c>
      <c r="C53" s="1" t="str">
        <f>IF(Sheet1!I53&lt;=28.5,"Kurus","Gemuk")</f>
        <v>Kurus</v>
      </c>
      <c r="D53" s="1" t="str">
        <f>IF(Sheet1!J53&lt;=17,"Kurus",IF(AND(Sheet1!J53&gt;=18,Sheet1!J53&lt;=27),"Normal","Gemuk"))</f>
        <v>Normal</v>
      </c>
      <c r="E53" s="1" t="str">
        <f>IF(Sheet1!K53&gt;=200,"Tinggi","Rendah")</f>
        <v>Rendah</v>
      </c>
      <c r="F53" s="1" t="str">
        <f>IF(Sheet1!L53&gt;=126,"Tinggi","Rendah")</f>
        <v>Rendah</v>
      </c>
      <c r="G53" s="1" t="str">
        <f>IF(Sheet1!M53&gt;180,"Tinggi",IF(AND(Sheet1!M53&gt;=145,Sheet1!M53&lt;=180),"Sedang","Rendah"))</f>
        <v>Rendah</v>
      </c>
      <c r="H53" s="1" t="str">
        <f>IF(Sheet1!N53&gt;=200,"Tinggi","Rendah")</f>
        <v>Rendah</v>
      </c>
      <c r="I53" s="3" t="s">
        <v>17</v>
      </c>
    </row>
    <row r="54" spans="1:9" x14ac:dyDescent="0.2">
      <c r="A54" s="7" t="str">
        <f>IF(AND(Sheet1!A54&gt;=5,Sheet1!A54&lt;=11),"Anak - Anak",IF(AND(Sheet1!A54&gt;=12,Sheet1!A54&lt;=25),"Remaja",IF(AND(Sheet1!A54&gt;=26,Sheet1!A54&lt;=45),"Dewasa","Lansia")))</f>
        <v>Dewasa</v>
      </c>
      <c r="B54" s="1" t="str">
        <f>IF(Sheet1!H54&gt;140,"Tinggi",IF(AND(Sheet1!H54&gt;=100,Sheet1!H54&lt;=140),"Sedang","Rendah"))</f>
        <v>Sedang</v>
      </c>
      <c r="C54" s="1" t="str">
        <f>IF(Sheet1!I54&lt;=28.5,"Kurus","Gemuk")</f>
        <v>Kurus</v>
      </c>
      <c r="D54" s="1" t="str">
        <f>IF(Sheet1!J54&lt;=17,"Kurus",IF(AND(Sheet1!J54&gt;=18,Sheet1!J54&lt;=27),"Normal","Gemuk"))</f>
        <v>Normal</v>
      </c>
      <c r="E54" s="1" t="str">
        <f>IF(Sheet1!K54&gt;=200,"Tinggi","Rendah")</f>
        <v>Rendah</v>
      </c>
      <c r="F54" s="1" t="str">
        <f>IF(Sheet1!L54&gt;=126,"Tinggi","Rendah")</f>
        <v>Rendah</v>
      </c>
      <c r="G54" s="1" t="str">
        <f>IF(Sheet1!M54&gt;180,"Tinggi",IF(AND(Sheet1!M54&gt;=145,Sheet1!M54&lt;=180),"Sedang","Rendah"))</f>
        <v>Rendah</v>
      </c>
      <c r="H54" s="1" t="str">
        <f>IF(Sheet1!N54&gt;=200,"Tinggi","Rendah")</f>
        <v>Rendah</v>
      </c>
      <c r="I54" s="3" t="s">
        <v>17</v>
      </c>
    </row>
    <row r="55" spans="1:9" x14ac:dyDescent="0.2">
      <c r="A55" s="7" t="str">
        <f>IF(AND(Sheet1!A55&gt;=5,Sheet1!A55&lt;=11),"Anak - Anak",IF(AND(Sheet1!A55&gt;=12,Sheet1!A55&lt;=25),"Remaja",IF(AND(Sheet1!A55&gt;=26,Sheet1!A55&lt;=45),"Dewasa","Lansia")))</f>
        <v>Dewasa</v>
      </c>
      <c r="B55" s="1" t="str">
        <f>IF(Sheet1!H55&gt;140,"Tinggi",IF(AND(Sheet1!H55&gt;=100,Sheet1!H55&lt;=140),"Sedang","Rendah"))</f>
        <v>Sedang</v>
      </c>
      <c r="C55" s="1" t="str">
        <f>IF(Sheet1!I55&lt;=28.5,"Kurus","Gemuk")</f>
        <v>Kurus</v>
      </c>
      <c r="D55" s="1" t="str">
        <f>IF(Sheet1!J55&lt;=17,"Kurus",IF(AND(Sheet1!J55&gt;=18,Sheet1!J55&lt;=27),"Normal","Gemuk"))</f>
        <v>Normal</v>
      </c>
      <c r="E55" s="1" t="str">
        <f>IF(Sheet1!K55&gt;=200,"Tinggi","Rendah")</f>
        <v>Rendah</v>
      </c>
      <c r="F55" s="1" t="str">
        <f>IF(Sheet1!L55&gt;=126,"Tinggi","Rendah")</f>
        <v>Rendah</v>
      </c>
      <c r="G55" s="1" t="str">
        <f>IF(Sheet1!M55&gt;180,"Tinggi",IF(AND(Sheet1!M55&gt;=145,Sheet1!M55&lt;=180),"Sedang","Rendah"))</f>
        <v>Rendah</v>
      </c>
      <c r="H55" s="1" t="str">
        <f>IF(Sheet1!N55&gt;=200,"Tinggi","Rendah")</f>
        <v>Rendah</v>
      </c>
      <c r="I55" s="3" t="s">
        <v>17</v>
      </c>
    </row>
    <row r="56" spans="1:9" x14ac:dyDescent="0.2">
      <c r="A56" s="7" t="str">
        <f>IF(AND(Sheet1!A56&gt;=5,Sheet1!A56&lt;=11),"Anak - Anak",IF(AND(Sheet1!A56&gt;=12,Sheet1!A56&lt;=25),"Remaja",IF(AND(Sheet1!A56&gt;=26,Sheet1!A56&lt;=45),"Dewasa","Lansia")))</f>
        <v>Dewasa</v>
      </c>
      <c r="B56" s="1" t="str">
        <f>IF(Sheet1!H56&gt;140,"Tinggi",IF(AND(Sheet1!H56&gt;=100,Sheet1!H56&lt;=140),"Sedang","Rendah"))</f>
        <v>Sedang</v>
      </c>
      <c r="C56" s="1" t="str">
        <f>IF(Sheet1!I56&lt;=28.5,"Kurus","Gemuk")</f>
        <v>Kurus</v>
      </c>
      <c r="D56" s="1" t="str">
        <f>IF(Sheet1!J56&lt;=17,"Kurus",IF(AND(Sheet1!J56&gt;=18,Sheet1!J56&lt;=27),"Normal","Gemuk"))</f>
        <v>Normal</v>
      </c>
      <c r="E56" s="1" t="str">
        <f>IF(Sheet1!K56&gt;=200,"Tinggi","Rendah")</f>
        <v>Rendah</v>
      </c>
      <c r="F56" s="1" t="str">
        <f>IF(Sheet1!L56&gt;=126,"Tinggi","Rendah")</f>
        <v>Rendah</v>
      </c>
      <c r="G56" s="1" t="str">
        <f>IF(Sheet1!M56&gt;180,"Tinggi",IF(AND(Sheet1!M56&gt;=145,Sheet1!M56&lt;=180),"Sedang","Rendah"))</f>
        <v>Rendah</v>
      </c>
      <c r="H56" s="1" t="str">
        <f>IF(Sheet1!N56&gt;=200,"Tinggi","Rendah")</f>
        <v>Rendah</v>
      </c>
      <c r="I56" s="3" t="s">
        <v>17</v>
      </c>
    </row>
    <row r="57" spans="1:9" x14ac:dyDescent="0.2">
      <c r="A57" s="7" t="str">
        <f>IF(AND(Sheet1!A57&gt;=5,Sheet1!A57&lt;=11),"Anak - Anak",IF(AND(Sheet1!A57&gt;=12,Sheet1!A57&lt;=25),"Remaja",IF(AND(Sheet1!A57&gt;=26,Sheet1!A57&lt;=45),"Dewasa","Lansia")))</f>
        <v>Lansia</v>
      </c>
      <c r="B57" s="1" t="str">
        <f>IF(Sheet1!H57&gt;140,"Tinggi",IF(AND(Sheet1!H57&gt;=100,Sheet1!H57&lt;=140),"Sedang","Rendah"))</f>
        <v>Sedang</v>
      </c>
      <c r="C57" s="1" t="str">
        <f>IF(Sheet1!I57&lt;=28.5,"Kurus","Gemuk")</f>
        <v>Kurus</v>
      </c>
      <c r="D57" s="1" t="str">
        <f>IF(Sheet1!J57&lt;=17,"Kurus",IF(AND(Sheet1!J57&gt;=18,Sheet1!J57&lt;=27),"Normal","Gemuk"))</f>
        <v>Normal</v>
      </c>
      <c r="E57" s="1" t="str">
        <f>IF(Sheet1!K57&gt;=200,"Tinggi","Rendah")</f>
        <v>Rendah</v>
      </c>
      <c r="F57" s="1" t="str">
        <f>IF(Sheet1!L57&gt;=126,"Tinggi","Rendah")</f>
        <v>Rendah</v>
      </c>
      <c r="G57" s="1" t="str">
        <f>IF(Sheet1!M57&gt;180,"Tinggi",IF(AND(Sheet1!M57&gt;=145,Sheet1!M57&lt;=180),"Sedang","Rendah"))</f>
        <v>Rendah</v>
      </c>
      <c r="H57" s="1" t="str">
        <f>IF(Sheet1!N57&gt;=200,"Tinggi","Rendah")</f>
        <v>Rendah</v>
      </c>
      <c r="I57" s="3" t="s">
        <v>17</v>
      </c>
    </row>
    <row r="58" spans="1:9" x14ac:dyDescent="0.2">
      <c r="A58" s="7" t="str">
        <f>IF(AND(Sheet1!A58&gt;=5,Sheet1!A58&lt;=11),"Anak - Anak",IF(AND(Sheet1!A58&gt;=12,Sheet1!A58&lt;=25),"Remaja",IF(AND(Sheet1!A58&gt;=26,Sheet1!A58&lt;=45),"Dewasa","Lansia")))</f>
        <v>Lansia</v>
      </c>
      <c r="B58" s="1" t="str">
        <f>IF(Sheet1!H58&gt;140,"Tinggi",IF(AND(Sheet1!H58&gt;=100,Sheet1!H58&lt;=140),"Sedang","Rendah"))</f>
        <v>Tinggi</v>
      </c>
      <c r="C58" s="1" t="str">
        <f>IF(Sheet1!I58&lt;=28.5,"Kurus","Gemuk")</f>
        <v>Kurus</v>
      </c>
      <c r="D58" s="1" t="str">
        <f>IF(Sheet1!J58&lt;=17,"Kurus",IF(AND(Sheet1!J58&gt;=18,Sheet1!J58&lt;=27),"Normal","Gemuk"))</f>
        <v>Normal</v>
      </c>
      <c r="E58" s="1" t="str">
        <f>IF(Sheet1!K58&gt;=200,"Tinggi","Rendah")</f>
        <v>Rendah</v>
      </c>
      <c r="F58" s="1" t="str">
        <f>IF(Sheet1!L58&gt;=126,"Tinggi","Rendah")</f>
        <v>Rendah</v>
      </c>
      <c r="G58" s="1" t="str">
        <f>IF(Sheet1!M58&gt;180,"Tinggi",IF(AND(Sheet1!M58&gt;=145,Sheet1!M58&lt;=180),"Sedang","Rendah"))</f>
        <v>Rendah</v>
      </c>
      <c r="H58" s="1" t="str">
        <f>IF(Sheet1!N58&gt;=200,"Tinggi","Rendah")</f>
        <v>Rendah</v>
      </c>
      <c r="I58" s="3" t="s">
        <v>17</v>
      </c>
    </row>
    <row r="59" spans="1:9" x14ac:dyDescent="0.2">
      <c r="A59" s="7" t="str">
        <f>IF(AND(Sheet1!A59&gt;=5,Sheet1!A59&lt;=11),"Anak - Anak",IF(AND(Sheet1!A59&gt;=12,Sheet1!A59&lt;=25),"Remaja",IF(AND(Sheet1!A59&gt;=26,Sheet1!A59&lt;=45),"Dewasa","Lansia")))</f>
        <v>Dewasa</v>
      </c>
      <c r="B59" s="1" t="str">
        <f>IF(Sheet1!H59&gt;140,"Tinggi",IF(AND(Sheet1!H59&gt;=100,Sheet1!H59&lt;=140),"Sedang","Rendah"))</f>
        <v>Sedang</v>
      </c>
      <c r="C59" s="1" t="str">
        <f>IF(Sheet1!I59&lt;=28.5,"Kurus","Gemuk")</f>
        <v>Kurus</v>
      </c>
      <c r="D59" s="1" t="str">
        <f>IF(Sheet1!J59&lt;=17,"Kurus",IF(AND(Sheet1!J59&gt;=18,Sheet1!J59&lt;=27),"Normal","Gemuk"))</f>
        <v>Normal</v>
      </c>
      <c r="E59" s="1" t="str">
        <f>IF(Sheet1!K59&gt;=200,"Tinggi","Rendah")</f>
        <v>Rendah</v>
      </c>
      <c r="F59" s="1" t="str">
        <f>IF(Sheet1!L59&gt;=126,"Tinggi","Rendah")</f>
        <v>Rendah</v>
      </c>
      <c r="G59" s="1" t="str">
        <f>IF(Sheet1!M59&gt;180,"Tinggi",IF(AND(Sheet1!M59&gt;=145,Sheet1!M59&lt;=180),"Sedang","Rendah"))</f>
        <v>Sedang</v>
      </c>
      <c r="H59" s="1" t="str">
        <f>IF(Sheet1!N59&gt;=200,"Tinggi","Rendah")</f>
        <v>Rendah</v>
      </c>
      <c r="I59" s="3" t="s">
        <v>17</v>
      </c>
    </row>
    <row r="60" spans="1:9" x14ac:dyDescent="0.2">
      <c r="A60" s="7" t="str">
        <f>IF(AND(Sheet1!A60&gt;=5,Sheet1!A60&lt;=11),"Anak - Anak",IF(AND(Sheet1!A60&gt;=12,Sheet1!A60&lt;=25),"Remaja",IF(AND(Sheet1!A60&gt;=26,Sheet1!A60&lt;=45),"Dewasa","Lansia")))</f>
        <v>Lansia</v>
      </c>
      <c r="B60" s="1" t="str">
        <f>IF(Sheet1!H60&gt;140,"Tinggi",IF(AND(Sheet1!H60&gt;=100,Sheet1!H60&lt;=140),"Sedang","Rendah"))</f>
        <v>Sedang</v>
      </c>
      <c r="C60" s="1" t="str">
        <f>IF(Sheet1!I60&lt;=28.5,"Kurus","Gemuk")</f>
        <v>Kurus</v>
      </c>
      <c r="D60" s="1" t="str">
        <f>IF(Sheet1!J60&lt;=17,"Kurus",IF(AND(Sheet1!J60&gt;=18,Sheet1!J60&lt;=27),"Normal","Gemuk"))</f>
        <v>Normal</v>
      </c>
      <c r="E60" s="1" t="str">
        <f>IF(Sheet1!K60&gt;=200,"Tinggi","Rendah")</f>
        <v>Rendah</v>
      </c>
      <c r="F60" s="1" t="str">
        <f>IF(Sheet1!L60&gt;=126,"Tinggi","Rendah")</f>
        <v>Rendah</v>
      </c>
      <c r="G60" s="1" t="str">
        <f>IF(Sheet1!M60&gt;180,"Tinggi",IF(AND(Sheet1!M60&gt;=145,Sheet1!M60&lt;=180),"Sedang","Rendah"))</f>
        <v>Rendah</v>
      </c>
      <c r="H60" s="1" t="str">
        <f>IF(Sheet1!N60&gt;=200,"Tinggi","Rendah")</f>
        <v>Rendah</v>
      </c>
      <c r="I60" s="3" t="s">
        <v>17</v>
      </c>
    </row>
    <row r="61" spans="1:9" x14ac:dyDescent="0.2">
      <c r="A61" s="7" t="str">
        <f>IF(AND(Sheet1!A61&gt;=5,Sheet1!A61&lt;=11),"Anak - Anak",IF(AND(Sheet1!A61&gt;=12,Sheet1!A61&lt;=25),"Remaja",IF(AND(Sheet1!A61&gt;=26,Sheet1!A61&lt;=45),"Dewasa","Lansia")))</f>
        <v>Lansia</v>
      </c>
      <c r="B61" s="1" t="str">
        <f>IF(Sheet1!H61&gt;140,"Tinggi",IF(AND(Sheet1!H61&gt;=100,Sheet1!H61&lt;=140),"Sedang","Rendah"))</f>
        <v>Sedang</v>
      </c>
      <c r="C61" s="1" t="str">
        <f>IF(Sheet1!I61&lt;=28.5,"Kurus","Gemuk")</f>
        <v>Kurus</v>
      </c>
      <c r="D61" s="1" t="str">
        <f>IF(Sheet1!J61&lt;=17,"Kurus",IF(AND(Sheet1!J61&gt;=18,Sheet1!J61&lt;=27),"Normal","Gemuk"))</f>
        <v>Normal</v>
      </c>
      <c r="E61" s="1" t="str">
        <f>IF(Sheet1!K61&gt;=200,"Tinggi","Rendah")</f>
        <v>Rendah</v>
      </c>
      <c r="F61" s="1" t="str">
        <f>IF(Sheet1!L61&gt;=126,"Tinggi","Rendah")</f>
        <v>Rendah</v>
      </c>
      <c r="G61" s="1" t="str">
        <f>IF(Sheet1!M61&gt;180,"Tinggi",IF(AND(Sheet1!M61&gt;=145,Sheet1!M61&lt;=180),"Sedang","Rendah"))</f>
        <v>Sedang</v>
      </c>
      <c r="H61" s="1" t="str">
        <f>IF(Sheet1!N61&gt;=200,"Tinggi","Rendah")</f>
        <v>Rendah</v>
      </c>
      <c r="I61" s="3" t="s">
        <v>17</v>
      </c>
    </row>
    <row r="62" spans="1:9" x14ac:dyDescent="0.2">
      <c r="A62" s="7" t="str">
        <f>IF(AND(Sheet1!A62&gt;=5,Sheet1!A62&lt;=11),"Anak - Anak",IF(AND(Sheet1!A62&gt;=12,Sheet1!A62&lt;=25),"Remaja",IF(AND(Sheet1!A62&gt;=26,Sheet1!A62&lt;=45),"Dewasa","Lansia")))</f>
        <v>Lansia</v>
      </c>
      <c r="B62" s="1" t="str">
        <f>IF(Sheet1!H62&gt;140,"Tinggi",IF(AND(Sheet1!H62&gt;=100,Sheet1!H62&lt;=140),"Sedang","Rendah"))</f>
        <v>Sedang</v>
      </c>
      <c r="C62" s="1" t="str">
        <f>IF(Sheet1!I62&lt;=28.5,"Kurus","Gemuk")</f>
        <v>Kurus</v>
      </c>
      <c r="D62" s="1" t="str">
        <f>IF(Sheet1!J62&lt;=17,"Kurus",IF(AND(Sheet1!J62&gt;=18,Sheet1!J62&lt;=27),"Normal","Gemuk"))</f>
        <v>Normal</v>
      </c>
      <c r="E62" s="1" t="str">
        <f>IF(Sheet1!K62&gt;=200,"Tinggi","Rendah")</f>
        <v>Rendah</v>
      </c>
      <c r="F62" s="1" t="str">
        <f>IF(Sheet1!L62&gt;=126,"Tinggi","Rendah")</f>
        <v>Rendah</v>
      </c>
      <c r="G62" s="1" t="str">
        <f>IF(Sheet1!M62&gt;180,"Tinggi",IF(AND(Sheet1!M62&gt;=145,Sheet1!M62&lt;=180),"Sedang","Rendah"))</f>
        <v>Rendah</v>
      </c>
      <c r="H62" s="1" t="str">
        <f>IF(Sheet1!N62&gt;=200,"Tinggi","Rendah")</f>
        <v>Rendah</v>
      </c>
      <c r="I62" s="3" t="s">
        <v>17</v>
      </c>
    </row>
    <row r="63" spans="1:9" x14ac:dyDescent="0.2">
      <c r="A63" s="7" t="str">
        <f>IF(AND(Sheet1!A63&gt;=5,Sheet1!A63&lt;=11),"Anak - Anak",IF(AND(Sheet1!A63&gt;=12,Sheet1!A63&lt;=25),"Remaja",IF(AND(Sheet1!A63&gt;=26,Sheet1!A63&lt;=45),"Dewasa","Lansia")))</f>
        <v>Lansia</v>
      </c>
      <c r="B63" s="1" t="str">
        <f>IF(Sheet1!H63&gt;140,"Tinggi",IF(AND(Sheet1!H63&gt;=100,Sheet1!H63&lt;=140),"Sedang","Rendah"))</f>
        <v>Sedang</v>
      </c>
      <c r="C63" s="1" t="str">
        <f>IF(Sheet1!I63&lt;=28.5,"Kurus","Gemuk")</f>
        <v>Kurus</v>
      </c>
      <c r="D63" s="1" t="str">
        <f>IF(Sheet1!J63&lt;=17,"Kurus",IF(AND(Sheet1!J63&gt;=18,Sheet1!J63&lt;=27),"Normal","Gemuk"))</f>
        <v>Normal</v>
      </c>
      <c r="E63" s="1" t="str">
        <f>IF(Sheet1!K63&gt;=200,"Tinggi","Rendah")</f>
        <v>Rendah</v>
      </c>
      <c r="F63" s="1" t="str">
        <f>IF(Sheet1!L63&gt;=126,"Tinggi","Rendah")</f>
        <v>Rendah</v>
      </c>
      <c r="G63" s="1" t="str">
        <f>IF(Sheet1!M63&gt;180,"Tinggi",IF(AND(Sheet1!M63&gt;=145,Sheet1!M63&lt;=180),"Sedang","Rendah"))</f>
        <v>Rendah</v>
      </c>
      <c r="H63" s="1" t="str">
        <f>IF(Sheet1!N63&gt;=200,"Tinggi","Rendah")</f>
        <v>Rendah</v>
      </c>
      <c r="I63" s="3" t="s">
        <v>17</v>
      </c>
    </row>
    <row r="64" spans="1:9" x14ac:dyDescent="0.2">
      <c r="A64" s="7" t="str">
        <f>IF(AND(Sheet1!A64&gt;=5,Sheet1!A64&lt;=11),"Anak - Anak",IF(AND(Sheet1!A64&gt;=12,Sheet1!A64&lt;=25),"Remaja",IF(AND(Sheet1!A64&gt;=26,Sheet1!A64&lt;=45),"Dewasa","Lansia")))</f>
        <v>Lansia</v>
      </c>
      <c r="B64" s="1" t="str">
        <f>IF(Sheet1!H64&gt;140,"Tinggi",IF(AND(Sheet1!H64&gt;=100,Sheet1!H64&lt;=140),"Sedang","Rendah"))</f>
        <v>Sedang</v>
      </c>
      <c r="C64" s="1" t="str">
        <f>IF(Sheet1!I64&lt;=28.5,"Kurus","Gemuk")</f>
        <v>Kurus</v>
      </c>
      <c r="D64" s="1" t="str">
        <f>IF(Sheet1!J64&lt;=17,"Kurus",IF(AND(Sheet1!J64&gt;=18,Sheet1!J64&lt;=27),"Normal","Gemuk"))</f>
        <v>Normal</v>
      </c>
      <c r="E64" s="1" t="str">
        <f>IF(Sheet1!K64&gt;=200,"Tinggi","Rendah")</f>
        <v>Rendah</v>
      </c>
      <c r="F64" s="1" t="str">
        <f>IF(Sheet1!L64&gt;=126,"Tinggi","Rendah")</f>
        <v>Rendah</v>
      </c>
      <c r="G64" s="1" t="str">
        <f>IF(Sheet1!M64&gt;180,"Tinggi",IF(AND(Sheet1!M64&gt;=145,Sheet1!M64&lt;=180),"Sedang","Rendah"))</f>
        <v>Sedang</v>
      </c>
      <c r="H64" s="1" t="str">
        <f>IF(Sheet1!N64&gt;=200,"Tinggi","Rendah")</f>
        <v>Rendah</v>
      </c>
      <c r="I64" s="3" t="s">
        <v>17</v>
      </c>
    </row>
    <row r="65" spans="1:9" x14ac:dyDescent="0.2">
      <c r="A65" s="7" t="str">
        <f>IF(AND(Sheet1!A65&gt;=5,Sheet1!A65&lt;=11),"Anak - Anak",IF(AND(Sheet1!A65&gt;=12,Sheet1!A65&lt;=25),"Remaja",IF(AND(Sheet1!A65&gt;=26,Sheet1!A65&lt;=45),"Dewasa","Lansia")))</f>
        <v>Remaja</v>
      </c>
      <c r="B65" s="1" t="str">
        <f>IF(Sheet1!H65&gt;140,"Tinggi",IF(AND(Sheet1!H65&gt;=100,Sheet1!H65&lt;=140),"Sedang","Rendah"))</f>
        <v>Sedang</v>
      </c>
      <c r="C65" s="1" t="str">
        <f>IF(Sheet1!I65&lt;=28.5,"Kurus","Gemuk")</f>
        <v>Kurus</v>
      </c>
      <c r="D65" s="1" t="str">
        <f>IF(Sheet1!J65&lt;=17,"Kurus",IF(AND(Sheet1!J65&gt;=18,Sheet1!J65&lt;=27),"Normal","Gemuk"))</f>
        <v>Normal</v>
      </c>
      <c r="E65" s="1" t="str">
        <f>IF(Sheet1!K65&gt;=200,"Tinggi","Rendah")</f>
        <v>Rendah</v>
      </c>
      <c r="F65" s="1" t="str">
        <f>IF(Sheet1!L65&gt;=126,"Tinggi","Rendah")</f>
        <v>Rendah</v>
      </c>
      <c r="G65" s="1" t="str">
        <f>IF(Sheet1!M65&gt;180,"Tinggi",IF(AND(Sheet1!M65&gt;=145,Sheet1!M65&lt;=180),"Sedang","Rendah"))</f>
        <v>Rendah</v>
      </c>
      <c r="H65" s="1" t="str">
        <f>IF(Sheet1!N65&gt;=200,"Tinggi","Rendah")</f>
        <v>Rendah</v>
      </c>
      <c r="I65" s="3" t="s">
        <v>17</v>
      </c>
    </row>
    <row r="66" spans="1:9" x14ac:dyDescent="0.2">
      <c r="A66" s="7" t="str">
        <f>IF(AND(Sheet1!A66&gt;=5,Sheet1!A66&lt;=11),"Anak - Anak",IF(AND(Sheet1!A66&gt;=12,Sheet1!A66&lt;=25),"Remaja",IF(AND(Sheet1!A66&gt;=26,Sheet1!A66&lt;=45),"Dewasa","Lansia")))</f>
        <v>Dewasa</v>
      </c>
      <c r="B66" s="1" t="str">
        <f>IF(Sheet1!H66&gt;140,"Tinggi",IF(AND(Sheet1!H66&gt;=100,Sheet1!H66&lt;=140),"Sedang","Rendah"))</f>
        <v>Sedang</v>
      </c>
      <c r="C66" s="1" t="str">
        <f>IF(Sheet1!I66&lt;=28.5,"Kurus","Gemuk")</f>
        <v>Kurus</v>
      </c>
      <c r="D66" s="1" t="str">
        <f>IF(Sheet1!J66&lt;=17,"Kurus",IF(AND(Sheet1!J66&gt;=18,Sheet1!J66&lt;=27),"Normal","Gemuk"))</f>
        <v>Normal</v>
      </c>
      <c r="E66" s="1" t="str">
        <f>IF(Sheet1!K66&gt;=200,"Tinggi","Rendah")</f>
        <v>Rendah</v>
      </c>
      <c r="F66" s="1" t="str">
        <f>IF(Sheet1!L66&gt;=126,"Tinggi","Rendah")</f>
        <v>Rendah</v>
      </c>
      <c r="G66" s="1" t="str">
        <f>IF(Sheet1!M66&gt;180,"Tinggi",IF(AND(Sheet1!M66&gt;=145,Sheet1!M66&lt;=180),"Sedang","Rendah"))</f>
        <v>Sedang</v>
      </c>
      <c r="H66" s="1" t="str">
        <f>IF(Sheet1!N66&gt;=200,"Tinggi","Rendah")</f>
        <v>Rendah</v>
      </c>
      <c r="I66" s="3" t="s">
        <v>17</v>
      </c>
    </row>
    <row r="67" spans="1:9" x14ac:dyDescent="0.2">
      <c r="A67" s="7" t="str">
        <f>IF(AND(Sheet1!A67&gt;=5,Sheet1!A67&lt;=11),"Anak - Anak",IF(AND(Sheet1!A67&gt;=12,Sheet1!A67&lt;=25),"Remaja",IF(AND(Sheet1!A67&gt;=26,Sheet1!A67&lt;=45),"Dewasa","Lansia")))</f>
        <v>Lansia</v>
      </c>
      <c r="B67" s="1" t="str">
        <f>IF(Sheet1!H67&gt;140,"Tinggi",IF(AND(Sheet1!H67&gt;=100,Sheet1!H67&lt;=140),"Sedang","Rendah"))</f>
        <v>Sedang</v>
      </c>
      <c r="C67" s="1" t="str">
        <f>IF(Sheet1!I67&lt;=28.5,"Kurus","Gemuk")</f>
        <v>Kurus</v>
      </c>
      <c r="D67" s="1" t="str">
        <f>IF(Sheet1!J67&lt;=17,"Kurus",IF(AND(Sheet1!J67&gt;=18,Sheet1!J67&lt;=27),"Normal","Gemuk"))</f>
        <v>Normal</v>
      </c>
      <c r="E67" s="1" t="str">
        <f>IF(Sheet1!K67&gt;=200,"Tinggi","Rendah")</f>
        <v>Rendah</v>
      </c>
      <c r="F67" s="1" t="str">
        <f>IF(Sheet1!L67&gt;=126,"Tinggi","Rendah")</f>
        <v>Rendah</v>
      </c>
      <c r="G67" s="1" t="str">
        <f>IF(Sheet1!M67&gt;180,"Tinggi",IF(AND(Sheet1!M67&gt;=145,Sheet1!M67&lt;=180),"Sedang","Rendah"))</f>
        <v>Rendah</v>
      </c>
      <c r="H67" s="1" t="str">
        <f>IF(Sheet1!N67&gt;=200,"Tinggi","Rendah")</f>
        <v>Rendah</v>
      </c>
      <c r="I67" s="3" t="s">
        <v>17</v>
      </c>
    </row>
    <row r="68" spans="1:9" x14ac:dyDescent="0.2">
      <c r="A68" s="7" t="str">
        <f>IF(AND(Sheet1!A68&gt;=5,Sheet1!A68&lt;=11),"Anak - Anak",IF(AND(Sheet1!A68&gt;=12,Sheet1!A68&lt;=25),"Remaja",IF(AND(Sheet1!A68&gt;=26,Sheet1!A68&lt;=45),"Dewasa","Lansia")))</f>
        <v>Lansia</v>
      </c>
      <c r="B68" s="1" t="str">
        <f>IF(Sheet1!H68&gt;140,"Tinggi",IF(AND(Sheet1!H68&gt;=100,Sheet1!H68&lt;=140),"Sedang","Rendah"))</f>
        <v>Sedang</v>
      </c>
      <c r="C68" s="1" t="str">
        <f>IF(Sheet1!I68&lt;=28.5,"Kurus","Gemuk")</f>
        <v>Kurus</v>
      </c>
      <c r="D68" s="1" t="str">
        <f>IF(Sheet1!J68&lt;=17,"Kurus",IF(AND(Sheet1!J68&gt;=18,Sheet1!J68&lt;=27),"Normal","Gemuk"))</f>
        <v>Normal</v>
      </c>
      <c r="E68" s="1" t="str">
        <f>IF(Sheet1!K68&gt;=200,"Tinggi","Rendah")</f>
        <v>Rendah</v>
      </c>
      <c r="F68" s="1" t="str">
        <f>IF(Sheet1!L68&gt;=126,"Tinggi","Rendah")</f>
        <v>Rendah</v>
      </c>
      <c r="G68" s="1" t="str">
        <f>IF(Sheet1!M68&gt;180,"Tinggi",IF(AND(Sheet1!M68&gt;=145,Sheet1!M68&lt;=180),"Sedang","Rendah"))</f>
        <v>Rendah</v>
      </c>
      <c r="H68" s="1" t="str">
        <f>IF(Sheet1!N68&gt;=200,"Tinggi","Rendah")</f>
        <v>Rendah</v>
      </c>
      <c r="I68" s="3" t="s">
        <v>17</v>
      </c>
    </row>
    <row r="69" spans="1:9" x14ac:dyDescent="0.2">
      <c r="A69" s="7" t="str">
        <f>IF(AND(Sheet1!A69&gt;=5,Sheet1!A69&lt;=11),"Anak - Anak",IF(AND(Sheet1!A69&gt;=12,Sheet1!A69&lt;=25),"Remaja",IF(AND(Sheet1!A69&gt;=26,Sheet1!A69&lt;=45),"Dewasa","Lansia")))</f>
        <v>Lansia</v>
      </c>
      <c r="B69" s="1" t="str">
        <f>IF(Sheet1!H69&gt;140,"Tinggi",IF(AND(Sheet1!H69&gt;=100,Sheet1!H69&lt;=140),"Sedang","Rendah"))</f>
        <v>Tinggi</v>
      </c>
      <c r="C69" s="1" t="str">
        <f>IF(Sheet1!I69&lt;=28.5,"Kurus","Gemuk")</f>
        <v>Kurus</v>
      </c>
      <c r="D69" s="1" t="str">
        <f>IF(Sheet1!J69&lt;=17,"Kurus",IF(AND(Sheet1!J69&gt;=18,Sheet1!J69&lt;=27),"Normal","Gemuk"))</f>
        <v>Normal</v>
      </c>
      <c r="E69" s="1" t="str">
        <f>IF(Sheet1!K69&gt;=200,"Tinggi","Rendah")</f>
        <v>Rendah</v>
      </c>
      <c r="F69" s="1" t="str">
        <f>IF(Sheet1!L69&gt;=126,"Tinggi","Rendah")</f>
        <v>Rendah</v>
      </c>
      <c r="G69" s="1" t="str">
        <f>IF(Sheet1!M69&gt;180,"Tinggi",IF(AND(Sheet1!M69&gt;=145,Sheet1!M69&lt;=180),"Sedang","Rendah"))</f>
        <v>Rendah</v>
      </c>
      <c r="H69" s="1" t="str">
        <f>IF(Sheet1!N69&gt;=200,"Tinggi","Rendah")</f>
        <v>Rendah</v>
      </c>
      <c r="I69" s="3" t="s">
        <v>17</v>
      </c>
    </row>
    <row r="70" spans="1:9" x14ac:dyDescent="0.2">
      <c r="A70" s="7" t="str">
        <f>IF(AND(Sheet1!A70&gt;=5,Sheet1!A70&lt;=11),"Anak - Anak",IF(AND(Sheet1!A70&gt;=12,Sheet1!A70&lt;=25),"Remaja",IF(AND(Sheet1!A70&gt;=26,Sheet1!A70&lt;=45),"Dewasa","Lansia")))</f>
        <v>Dewasa</v>
      </c>
      <c r="B70" s="1" t="str">
        <f>IF(Sheet1!H70&gt;140,"Tinggi",IF(AND(Sheet1!H70&gt;=100,Sheet1!H70&lt;=140),"Sedang","Rendah"))</f>
        <v>Sedang</v>
      </c>
      <c r="C70" s="1" t="str">
        <f>IF(Sheet1!I70&lt;=28.5,"Kurus","Gemuk")</f>
        <v>Kurus</v>
      </c>
      <c r="D70" s="1" t="str">
        <f>IF(Sheet1!J70&lt;=17,"Kurus",IF(AND(Sheet1!J70&gt;=18,Sheet1!J70&lt;=27),"Normal","Gemuk"))</f>
        <v>Normal</v>
      </c>
      <c r="E70" s="1" t="str">
        <f>IF(Sheet1!K70&gt;=200,"Tinggi","Rendah")</f>
        <v>Rendah</v>
      </c>
      <c r="F70" s="1" t="str">
        <f>IF(Sheet1!L70&gt;=126,"Tinggi","Rendah")</f>
        <v>Rendah</v>
      </c>
      <c r="G70" s="1" t="str">
        <f>IF(Sheet1!M70&gt;180,"Tinggi",IF(AND(Sheet1!M70&gt;=145,Sheet1!M70&lt;=180),"Sedang","Rendah"))</f>
        <v>Rendah</v>
      </c>
      <c r="H70" s="1" t="str">
        <f>IF(Sheet1!N70&gt;=200,"Tinggi","Rendah")</f>
        <v>Rendah</v>
      </c>
      <c r="I70" s="3" t="s">
        <v>17</v>
      </c>
    </row>
    <row r="71" spans="1:9" x14ac:dyDescent="0.2">
      <c r="A71" s="7" t="str">
        <f>IF(AND(Sheet1!A71&gt;=5,Sheet1!A71&lt;=11),"Anak - Anak",IF(AND(Sheet1!A71&gt;=12,Sheet1!A71&lt;=25),"Remaja",IF(AND(Sheet1!A71&gt;=26,Sheet1!A71&lt;=45),"Dewasa","Lansia")))</f>
        <v>Lansia</v>
      </c>
      <c r="B71" s="1" t="str">
        <f>IF(Sheet1!H71&gt;140,"Tinggi",IF(AND(Sheet1!H71&gt;=100,Sheet1!H71&lt;=140),"Sedang","Rendah"))</f>
        <v>Sedang</v>
      </c>
      <c r="C71" s="1" t="str">
        <f>IF(Sheet1!I71&lt;=28.5,"Kurus","Gemuk")</f>
        <v>Kurus</v>
      </c>
      <c r="D71" s="1" t="str">
        <f>IF(Sheet1!J71&lt;=17,"Kurus",IF(AND(Sheet1!J71&gt;=18,Sheet1!J71&lt;=27),"Normal","Gemuk"))</f>
        <v>Normal</v>
      </c>
      <c r="E71" s="1" t="str">
        <f>IF(Sheet1!K71&gt;=200,"Tinggi","Rendah")</f>
        <v>Rendah</v>
      </c>
      <c r="F71" s="1" t="str">
        <f>IF(Sheet1!L71&gt;=126,"Tinggi","Rendah")</f>
        <v>Rendah</v>
      </c>
      <c r="G71" s="1" t="str">
        <f>IF(Sheet1!M71&gt;180,"Tinggi",IF(AND(Sheet1!M71&gt;=145,Sheet1!M71&lt;=180),"Sedang","Rendah"))</f>
        <v>Rendah</v>
      </c>
      <c r="H71" s="1" t="str">
        <f>IF(Sheet1!N71&gt;=200,"Tinggi","Rendah")</f>
        <v>Rendah</v>
      </c>
      <c r="I71" s="3" t="s">
        <v>17</v>
      </c>
    </row>
    <row r="72" spans="1:9" x14ac:dyDescent="0.2">
      <c r="A72" s="7" t="str">
        <f>IF(AND(Sheet1!A72&gt;=5,Sheet1!A72&lt;=11),"Anak - Anak",IF(AND(Sheet1!A72&gt;=12,Sheet1!A72&lt;=25),"Remaja",IF(AND(Sheet1!A72&gt;=26,Sheet1!A72&lt;=45),"Dewasa","Lansia")))</f>
        <v>Lansia</v>
      </c>
      <c r="B72" s="1" t="str">
        <f>IF(Sheet1!H72&gt;140,"Tinggi",IF(AND(Sheet1!H72&gt;=100,Sheet1!H72&lt;=140),"Sedang","Rendah"))</f>
        <v>Sedang</v>
      </c>
      <c r="C72" s="1" t="str">
        <f>IF(Sheet1!I72&lt;=28.5,"Kurus","Gemuk")</f>
        <v>Kurus</v>
      </c>
      <c r="D72" s="1" t="str">
        <f>IF(Sheet1!J72&lt;=17,"Kurus",IF(AND(Sheet1!J72&gt;=18,Sheet1!J72&lt;=27),"Normal","Gemuk"))</f>
        <v>Normal</v>
      </c>
      <c r="E72" s="1" t="str">
        <f>IF(Sheet1!K72&gt;=200,"Tinggi","Rendah")</f>
        <v>Rendah</v>
      </c>
      <c r="F72" s="1" t="str">
        <f>IF(Sheet1!L72&gt;=126,"Tinggi","Rendah")</f>
        <v>Rendah</v>
      </c>
      <c r="G72" s="1" t="str">
        <f>IF(Sheet1!M72&gt;180,"Tinggi",IF(AND(Sheet1!M72&gt;=145,Sheet1!M72&lt;=180),"Sedang","Rendah"))</f>
        <v>Rendah</v>
      </c>
      <c r="H72" s="1" t="str">
        <f>IF(Sheet1!N72&gt;=200,"Tinggi","Rendah")</f>
        <v>Rendah</v>
      </c>
      <c r="I72" s="3" t="s">
        <v>17</v>
      </c>
    </row>
    <row r="73" spans="1:9" x14ac:dyDescent="0.2">
      <c r="A73" s="7" t="str">
        <f>IF(AND(Sheet1!A73&gt;=5,Sheet1!A73&lt;=11),"Anak - Anak",IF(AND(Sheet1!A73&gt;=12,Sheet1!A73&lt;=25),"Remaja",IF(AND(Sheet1!A73&gt;=26,Sheet1!A73&lt;=45),"Dewasa","Lansia")))</f>
        <v>Lansia</v>
      </c>
      <c r="B73" s="1" t="str">
        <f>IF(Sheet1!H73&gt;140,"Tinggi",IF(AND(Sheet1!H73&gt;=100,Sheet1!H73&lt;=140),"Sedang","Rendah"))</f>
        <v>Tinggi</v>
      </c>
      <c r="C73" s="1" t="str">
        <f>IF(Sheet1!I73&lt;=28.5,"Kurus","Gemuk")</f>
        <v>Kurus</v>
      </c>
      <c r="D73" s="1" t="str">
        <f>IF(Sheet1!J73&lt;=17,"Kurus",IF(AND(Sheet1!J73&gt;=18,Sheet1!J73&lt;=27),"Normal","Gemuk"))</f>
        <v>Normal</v>
      </c>
      <c r="E73" s="1" t="str">
        <f>IF(Sheet1!K73&gt;=200,"Tinggi","Rendah")</f>
        <v>Rendah</v>
      </c>
      <c r="F73" s="1" t="str">
        <f>IF(Sheet1!L73&gt;=126,"Tinggi","Rendah")</f>
        <v>Rendah</v>
      </c>
      <c r="G73" s="1" t="str">
        <f>IF(Sheet1!M73&gt;180,"Tinggi",IF(AND(Sheet1!M73&gt;=145,Sheet1!M73&lt;=180),"Sedang","Rendah"))</f>
        <v>Rendah</v>
      </c>
      <c r="H73" s="1" t="str">
        <f>IF(Sheet1!N73&gt;=200,"Tinggi","Rendah")</f>
        <v>Rendah</v>
      </c>
      <c r="I73" s="3" t="s">
        <v>17</v>
      </c>
    </row>
    <row r="74" spans="1:9" x14ac:dyDescent="0.2">
      <c r="A74" s="7" t="str">
        <f>IF(AND(Sheet1!A74&gt;=5,Sheet1!A74&lt;=11),"Anak - Anak",IF(AND(Sheet1!A74&gt;=12,Sheet1!A74&lt;=25),"Remaja",IF(AND(Sheet1!A74&gt;=26,Sheet1!A74&lt;=45),"Dewasa","Lansia")))</f>
        <v>Lansia</v>
      </c>
      <c r="B74" s="1" t="str">
        <f>IF(Sheet1!H74&gt;140,"Tinggi",IF(AND(Sheet1!H74&gt;=100,Sheet1!H74&lt;=140),"Sedang","Rendah"))</f>
        <v>Tinggi</v>
      </c>
      <c r="C74" s="1" t="str">
        <f>IF(Sheet1!I74&lt;=28.5,"Kurus","Gemuk")</f>
        <v>Kurus</v>
      </c>
      <c r="D74" s="1" t="str">
        <f>IF(Sheet1!J74&lt;=17,"Kurus",IF(AND(Sheet1!J74&gt;=18,Sheet1!J74&lt;=27),"Normal","Gemuk"))</f>
        <v>Normal</v>
      </c>
      <c r="E74" s="1" t="str">
        <f>IF(Sheet1!K74&gt;=200,"Tinggi","Rendah")</f>
        <v>Rendah</v>
      </c>
      <c r="F74" s="1" t="str">
        <f>IF(Sheet1!L74&gt;=126,"Tinggi","Rendah")</f>
        <v>Rendah</v>
      </c>
      <c r="G74" s="1" t="str">
        <f>IF(Sheet1!M74&gt;180,"Tinggi",IF(AND(Sheet1!M74&gt;=145,Sheet1!M74&lt;=180),"Sedang","Rendah"))</f>
        <v>Rendah</v>
      </c>
      <c r="H74" s="1" t="str">
        <f>IF(Sheet1!N74&gt;=200,"Tinggi","Rendah")</f>
        <v>Rendah</v>
      </c>
      <c r="I74" s="3" t="s">
        <v>17</v>
      </c>
    </row>
    <row r="75" spans="1:9" x14ac:dyDescent="0.2">
      <c r="A75" s="7" t="str">
        <f>IF(AND(Sheet1!A75&gt;=5,Sheet1!A75&lt;=11),"Anak - Anak",IF(AND(Sheet1!A75&gt;=12,Sheet1!A75&lt;=25),"Remaja",IF(AND(Sheet1!A75&gt;=26,Sheet1!A75&lt;=45),"Dewasa","Lansia")))</f>
        <v>Lansia</v>
      </c>
      <c r="B75" s="1" t="str">
        <f>IF(Sheet1!H75&gt;140,"Tinggi",IF(AND(Sheet1!H75&gt;=100,Sheet1!H75&lt;=140),"Sedang","Rendah"))</f>
        <v>Sedang</v>
      </c>
      <c r="C75" s="1" t="str">
        <f>IF(Sheet1!I75&lt;=28.5,"Kurus","Gemuk")</f>
        <v>Kurus</v>
      </c>
      <c r="D75" s="1" t="str">
        <f>IF(Sheet1!J75&lt;=17,"Kurus",IF(AND(Sheet1!J75&gt;=18,Sheet1!J75&lt;=27),"Normal","Gemuk"))</f>
        <v>Normal</v>
      </c>
      <c r="E75" s="1" t="str">
        <f>IF(Sheet1!K75&gt;=200,"Tinggi","Rendah")</f>
        <v>Rendah</v>
      </c>
      <c r="F75" s="1" t="str">
        <f>IF(Sheet1!L75&gt;=126,"Tinggi","Rendah")</f>
        <v>Rendah</v>
      </c>
      <c r="G75" s="1" t="str">
        <f>IF(Sheet1!M75&gt;180,"Tinggi",IF(AND(Sheet1!M75&gt;=145,Sheet1!M75&lt;=180),"Sedang","Rendah"))</f>
        <v>Rendah</v>
      </c>
      <c r="H75" s="1" t="str">
        <f>IF(Sheet1!N75&gt;=200,"Tinggi","Rendah")</f>
        <v>Rendah</v>
      </c>
      <c r="I75" s="3" t="s">
        <v>17</v>
      </c>
    </row>
    <row r="76" spans="1:9" x14ac:dyDescent="0.2">
      <c r="A76" s="7" t="str">
        <f>IF(AND(Sheet1!A76&gt;=5,Sheet1!A76&lt;=11),"Anak - Anak",IF(AND(Sheet1!A76&gt;=12,Sheet1!A76&lt;=25),"Remaja",IF(AND(Sheet1!A76&gt;=26,Sheet1!A76&lt;=45),"Dewasa","Lansia")))</f>
        <v>Lansia</v>
      </c>
      <c r="B76" s="1" t="str">
        <f>IF(Sheet1!H76&gt;140,"Tinggi",IF(AND(Sheet1!H76&gt;=100,Sheet1!H76&lt;=140),"Sedang","Rendah"))</f>
        <v>Tinggi</v>
      </c>
      <c r="C76" s="1" t="str">
        <f>IF(Sheet1!I76&lt;=28.5,"Kurus","Gemuk")</f>
        <v>Kurus</v>
      </c>
      <c r="D76" s="1" t="str">
        <f>IF(Sheet1!J76&lt;=17,"Kurus",IF(AND(Sheet1!J76&gt;=18,Sheet1!J76&lt;=27),"Normal","Gemuk"))</f>
        <v>Normal</v>
      </c>
      <c r="E76" s="1" t="str">
        <f>IF(Sheet1!K76&gt;=200,"Tinggi","Rendah")</f>
        <v>Rendah</v>
      </c>
      <c r="F76" s="1" t="str">
        <f>IF(Sheet1!L76&gt;=126,"Tinggi","Rendah")</f>
        <v>Rendah</v>
      </c>
      <c r="G76" s="1" t="str">
        <f>IF(Sheet1!M76&gt;180,"Tinggi",IF(AND(Sheet1!M76&gt;=145,Sheet1!M76&lt;=180),"Sedang","Rendah"))</f>
        <v>Rendah</v>
      </c>
      <c r="H76" s="1" t="str">
        <f>IF(Sheet1!N76&gt;=200,"Tinggi","Rendah")</f>
        <v>Rendah</v>
      </c>
      <c r="I76" s="3" t="s">
        <v>17</v>
      </c>
    </row>
    <row r="77" spans="1:9" x14ac:dyDescent="0.2">
      <c r="A77" s="7" t="str">
        <f>IF(AND(Sheet1!A77&gt;=5,Sheet1!A77&lt;=11),"Anak - Anak",IF(AND(Sheet1!A77&gt;=12,Sheet1!A77&lt;=25),"Remaja",IF(AND(Sheet1!A77&gt;=26,Sheet1!A77&lt;=45),"Dewasa","Lansia")))</f>
        <v>Lansia</v>
      </c>
      <c r="B77" s="1" t="str">
        <f>IF(Sheet1!H77&gt;140,"Tinggi",IF(AND(Sheet1!H77&gt;=100,Sheet1!H77&lt;=140),"Sedang","Rendah"))</f>
        <v>Sedang</v>
      </c>
      <c r="C77" s="1" t="str">
        <f>IF(Sheet1!I77&lt;=28.5,"Kurus","Gemuk")</f>
        <v>Kurus</v>
      </c>
      <c r="D77" s="1" t="str">
        <f>IF(Sheet1!J77&lt;=17,"Kurus",IF(AND(Sheet1!J77&gt;=18,Sheet1!J77&lt;=27),"Normal","Gemuk"))</f>
        <v>Normal</v>
      </c>
      <c r="E77" s="1" t="str">
        <f>IF(Sheet1!K77&gt;=200,"Tinggi","Rendah")</f>
        <v>Rendah</v>
      </c>
      <c r="F77" s="1" t="str">
        <f>IF(Sheet1!L77&gt;=126,"Tinggi","Rendah")</f>
        <v>Rendah</v>
      </c>
      <c r="G77" s="1" t="str">
        <f>IF(Sheet1!M77&gt;180,"Tinggi",IF(AND(Sheet1!M77&gt;=145,Sheet1!M77&lt;=180),"Sedang","Rendah"))</f>
        <v>Rendah</v>
      </c>
      <c r="H77" s="1" t="str">
        <f>IF(Sheet1!N77&gt;=200,"Tinggi","Rendah")</f>
        <v>Rendah</v>
      </c>
      <c r="I77" s="3" t="s">
        <v>17</v>
      </c>
    </row>
    <row r="78" spans="1:9" x14ac:dyDescent="0.2">
      <c r="A78" s="7" t="str">
        <f>IF(AND(Sheet1!A78&gt;=5,Sheet1!A78&lt;=11),"Anak - Anak",IF(AND(Sheet1!A78&gt;=12,Sheet1!A78&lt;=25),"Remaja",IF(AND(Sheet1!A78&gt;=26,Sheet1!A78&lt;=45),"Dewasa","Lansia")))</f>
        <v>Dewasa</v>
      </c>
      <c r="B78" s="1" t="str">
        <f>IF(Sheet1!H78&gt;140,"Tinggi",IF(AND(Sheet1!H78&gt;=100,Sheet1!H78&lt;=140),"Sedang","Rendah"))</f>
        <v>Sedang</v>
      </c>
      <c r="C78" s="1" t="str">
        <f>IF(Sheet1!I78&lt;=28.5,"Kurus","Gemuk")</f>
        <v>Kurus</v>
      </c>
      <c r="D78" s="1" t="str">
        <f>IF(Sheet1!J78&lt;=17,"Kurus",IF(AND(Sheet1!J78&gt;=18,Sheet1!J78&lt;=27),"Normal","Gemuk"))</f>
        <v>Normal</v>
      </c>
      <c r="E78" s="1" t="str">
        <f>IF(Sheet1!K78&gt;=200,"Tinggi","Rendah")</f>
        <v>Rendah</v>
      </c>
      <c r="F78" s="1" t="str">
        <f>IF(Sheet1!L78&gt;=126,"Tinggi","Rendah")</f>
        <v>Rendah</v>
      </c>
      <c r="G78" s="1" t="str">
        <f>IF(Sheet1!M78&gt;180,"Tinggi",IF(AND(Sheet1!M78&gt;=145,Sheet1!M78&lt;=180),"Sedang","Rendah"))</f>
        <v>Rendah</v>
      </c>
      <c r="H78" s="1" t="str">
        <f>IF(Sheet1!N78&gt;=200,"Tinggi","Rendah")</f>
        <v>Rendah</v>
      </c>
      <c r="I78" s="3" t="s">
        <v>17</v>
      </c>
    </row>
    <row r="79" spans="1:9" x14ac:dyDescent="0.2">
      <c r="A79" s="7" t="str">
        <f>IF(AND(Sheet1!A79&gt;=5,Sheet1!A79&lt;=11),"Anak - Anak",IF(AND(Sheet1!A79&gt;=12,Sheet1!A79&lt;=25),"Remaja",IF(AND(Sheet1!A79&gt;=26,Sheet1!A79&lt;=45),"Dewasa","Lansia")))</f>
        <v>Lansia</v>
      </c>
      <c r="B79" s="1" t="str">
        <f>IF(Sheet1!H79&gt;140,"Tinggi",IF(AND(Sheet1!H79&gt;=100,Sheet1!H79&lt;=140),"Sedang","Rendah"))</f>
        <v>Tinggi</v>
      </c>
      <c r="C79" s="1" t="str">
        <f>IF(Sheet1!I79&lt;=28.5,"Kurus","Gemuk")</f>
        <v>Kurus</v>
      </c>
      <c r="D79" s="1" t="str">
        <f>IF(Sheet1!J79&lt;=17,"Kurus",IF(AND(Sheet1!J79&gt;=18,Sheet1!J79&lt;=27),"Normal","Gemuk"))</f>
        <v>Normal</v>
      </c>
      <c r="E79" s="1" t="str">
        <f>IF(Sheet1!K79&gt;=200,"Tinggi","Rendah")</f>
        <v>Rendah</v>
      </c>
      <c r="F79" s="1" t="str">
        <f>IF(Sheet1!L79&gt;=126,"Tinggi","Rendah")</f>
        <v>Rendah</v>
      </c>
      <c r="G79" s="1" t="str">
        <f>IF(Sheet1!M79&gt;180,"Tinggi",IF(AND(Sheet1!M79&gt;=145,Sheet1!M79&lt;=180),"Sedang","Rendah"))</f>
        <v>Rendah</v>
      </c>
      <c r="H79" s="1" t="str">
        <f>IF(Sheet1!N79&gt;=200,"Tinggi","Rendah")</f>
        <v>Rendah</v>
      </c>
      <c r="I79" s="3" t="s">
        <v>17</v>
      </c>
    </row>
    <row r="80" spans="1:9" x14ac:dyDescent="0.2">
      <c r="A80" s="7" t="str">
        <f>IF(AND(Sheet1!A80&gt;=5,Sheet1!A80&lt;=11),"Anak - Anak",IF(AND(Sheet1!A80&gt;=12,Sheet1!A80&lt;=25),"Remaja",IF(AND(Sheet1!A80&gt;=26,Sheet1!A80&lt;=45),"Dewasa","Lansia")))</f>
        <v>Lansia</v>
      </c>
      <c r="B80" s="1" t="str">
        <f>IF(Sheet1!H80&gt;140,"Tinggi",IF(AND(Sheet1!H80&gt;=100,Sheet1!H80&lt;=140),"Sedang","Rendah"))</f>
        <v>Sedang</v>
      </c>
      <c r="C80" s="1" t="str">
        <f>IF(Sheet1!I80&lt;=28.5,"Kurus","Gemuk")</f>
        <v>Kurus</v>
      </c>
      <c r="D80" s="1" t="str">
        <f>IF(Sheet1!J80&lt;=17,"Kurus",IF(AND(Sheet1!J80&gt;=18,Sheet1!J80&lt;=27),"Normal","Gemuk"))</f>
        <v>Normal</v>
      </c>
      <c r="E80" s="1" t="str">
        <f>IF(Sheet1!K80&gt;=200,"Tinggi","Rendah")</f>
        <v>Rendah</v>
      </c>
      <c r="F80" s="1" t="str">
        <f>IF(Sheet1!L80&gt;=126,"Tinggi","Rendah")</f>
        <v>Rendah</v>
      </c>
      <c r="G80" s="1" t="str">
        <f>IF(Sheet1!M80&gt;180,"Tinggi",IF(AND(Sheet1!M80&gt;=145,Sheet1!M80&lt;=180),"Sedang","Rendah"))</f>
        <v>Rendah</v>
      </c>
      <c r="H80" s="1" t="str">
        <f>IF(Sheet1!N80&gt;=200,"Tinggi","Rendah")</f>
        <v>Rendah</v>
      </c>
      <c r="I80" s="3" t="s">
        <v>17</v>
      </c>
    </row>
    <row r="81" spans="1:9" x14ac:dyDescent="0.2">
      <c r="A81" s="7" t="str">
        <f>IF(AND(Sheet1!A81&gt;=5,Sheet1!A81&lt;=11),"Anak - Anak",IF(AND(Sheet1!A81&gt;=12,Sheet1!A81&lt;=25),"Remaja",IF(AND(Sheet1!A81&gt;=26,Sheet1!A81&lt;=45),"Dewasa","Lansia")))</f>
        <v>Lansia</v>
      </c>
      <c r="B81" s="1" t="str">
        <f>IF(Sheet1!H81&gt;140,"Tinggi",IF(AND(Sheet1!H81&gt;=100,Sheet1!H81&lt;=140),"Sedang","Rendah"))</f>
        <v>Sedang</v>
      </c>
      <c r="C81" s="1" t="str">
        <f>IF(Sheet1!I81&lt;=28.5,"Kurus","Gemuk")</f>
        <v>Kurus</v>
      </c>
      <c r="D81" s="1" t="str">
        <f>IF(Sheet1!J81&lt;=17,"Kurus",IF(AND(Sheet1!J81&gt;=18,Sheet1!J81&lt;=27),"Normal","Gemuk"))</f>
        <v>Normal</v>
      </c>
      <c r="E81" s="1" t="str">
        <f>IF(Sheet1!K81&gt;=200,"Tinggi","Rendah")</f>
        <v>Rendah</v>
      </c>
      <c r="F81" s="1" t="str">
        <f>IF(Sheet1!L81&gt;=126,"Tinggi","Rendah")</f>
        <v>Rendah</v>
      </c>
      <c r="G81" s="1" t="str">
        <f>IF(Sheet1!M81&gt;180,"Tinggi",IF(AND(Sheet1!M81&gt;=145,Sheet1!M81&lt;=180),"Sedang","Rendah"))</f>
        <v>Rendah</v>
      </c>
      <c r="H81" s="1" t="str">
        <f>IF(Sheet1!N81&gt;=200,"Tinggi","Rendah")</f>
        <v>Rendah</v>
      </c>
      <c r="I81" s="3" t="s">
        <v>17</v>
      </c>
    </row>
    <row r="82" spans="1:9" x14ac:dyDescent="0.2">
      <c r="A82" s="7" t="str">
        <f>IF(AND(Sheet1!A82&gt;=5,Sheet1!A82&lt;=11),"Anak - Anak",IF(AND(Sheet1!A82&gt;=12,Sheet1!A82&lt;=25),"Remaja",IF(AND(Sheet1!A82&gt;=26,Sheet1!A82&lt;=45),"Dewasa","Lansia")))</f>
        <v>Dewasa</v>
      </c>
      <c r="B82" s="1" t="str">
        <f>IF(Sheet1!H82&gt;140,"Tinggi",IF(AND(Sheet1!H82&gt;=100,Sheet1!H82&lt;=140),"Sedang","Rendah"))</f>
        <v>Sedang</v>
      </c>
      <c r="C82" s="1" t="str">
        <f>IF(Sheet1!I82&lt;=28.5,"Kurus","Gemuk")</f>
        <v>Kurus</v>
      </c>
      <c r="D82" s="1" t="str">
        <f>IF(Sheet1!J82&lt;=17,"Kurus",IF(AND(Sheet1!J82&gt;=18,Sheet1!J82&lt;=27),"Normal","Gemuk"))</f>
        <v>Normal</v>
      </c>
      <c r="E82" s="1" t="str">
        <f>IF(Sheet1!K82&gt;=200,"Tinggi","Rendah")</f>
        <v>Rendah</v>
      </c>
      <c r="F82" s="1" t="str">
        <f>IF(Sheet1!L82&gt;=126,"Tinggi","Rendah")</f>
        <v>Rendah</v>
      </c>
      <c r="G82" s="1" t="str">
        <f>IF(Sheet1!M82&gt;180,"Tinggi",IF(AND(Sheet1!M82&gt;=145,Sheet1!M82&lt;=180),"Sedang","Rendah"))</f>
        <v>Rendah</v>
      </c>
      <c r="H82" s="1" t="str">
        <f>IF(Sheet1!N82&gt;=200,"Tinggi","Rendah")</f>
        <v>Rendah</v>
      </c>
      <c r="I82" s="3" t="s">
        <v>17</v>
      </c>
    </row>
    <row r="83" spans="1:9" x14ac:dyDescent="0.2">
      <c r="A83" s="7" t="str">
        <f>IF(AND(Sheet1!A83&gt;=5,Sheet1!A83&lt;=11),"Anak - Anak",IF(AND(Sheet1!A83&gt;=12,Sheet1!A83&lt;=25),"Remaja",IF(AND(Sheet1!A83&gt;=26,Sheet1!A83&lt;=45),"Dewasa","Lansia")))</f>
        <v>Lansia</v>
      </c>
      <c r="B83" s="1" t="str">
        <f>IF(Sheet1!H83&gt;140,"Tinggi",IF(AND(Sheet1!H83&gt;=100,Sheet1!H83&lt;=140),"Sedang","Rendah"))</f>
        <v>Sedang</v>
      </c>
      <c r="C83" s="1" t="str">
        <f>IF(Sheet1!I83&lt;=28.5,"Kurus","Gemuk")</f>
        <v>Kurus</v>
      </c>
      <c r="D83" s="1" t="str">
        <f>IF(Sheet1!J83&lt;=17,"Kurus",IF(AND(Sheet1!J83&gt;=18,Sheet1!J83&lt;=27),"Normal","Gemuk"))</f>
        <v>Normal</v>
      </c>
      <c r="E83" s="1" t="str">
        <f>IF(Sheet1!K83&gt;=200,"Tinggi","Rendah")</f>
        <v>Rendah</v>
      </c>
      <c r="F83" s="1" t="str">
        <f>IF(Sheet1!L83&gt;=126,"Tinggi","Rendah")</f>
        <v>Rendah</v>
      </c>
      <c r="G83" s="1" t="str">
        <f>IF(Sheet1!M83&gt;180,"Tinggi",IF(AND(Sheet1!M83&gt;=145,Sheet1!M83&lt;=180),"Sedang","Rendah"))</f>
        <v>Rendah</v>
      </c>
      <c r="H83" s="1" t="str">
        <f>IF(Sheet1!N83&gt;=200,"Tinggi","Rendah")</f>
        <v>Rendah</v>
      </c>
      <c r="I83" s="3" t="s">
        <v>17</v>
      </c>
    </row>
    <row r="84" spans="1:9" x14ac:dyDescent="0.2">
      <c r="A84" s="7" t="str">
        <f>IF(AND(Sheet1!A84&gt;=5,Sheet1!A84&lt;=11),"Anak - Anak",IF(AND(Sheet1!A84&gt;=12,Sheet1!A84&lt;=25),"Remaja",IF(AND(Sheet1!A84&gt;=26,Sheet1!A84&lt;=45),"Dewasa","Lansia")))</f>
        <v>Dewasa</v>
      </c>
      <c r="B84" s="1" t="str">
        <f>IF(Sheet1!H84&gt;140,"Tinggi",IF(AND(Sheet1!H84&gt;=100,Sheet1!H84&lt;=140),"Sedang","Rendah"))</f>
        <v>Sedang</v>
      </c>
      <c r="C84" s="1" t="str">
        <f>IF(Sheet1!I84&lt;=28.5,"Kurus","Gemuk")</f>
        <v>Kurus</v>
      </c>
      <c r="D84" s="1" t="str">
        <f>IF(Sheet1!J84&lt;=17,"Kurus",IF(AND(Sheet1!J84&gt;=18,Sheet1!J84&lt;=27),"Normal","Gemuk"))</f>
        <v>Normal</v>
      </c>
      <c r="E84" s="1" t="str">
        <f>IF(Sheet1!K84&gt;=200,"Tinggi","Rendah")</f>
        <v>Rendah</v>
      </c>
      <c r="F84" s="1" t="str">
        <f>IF(Sheet1!L84&gt;=126,"Tinggi","Rendah")</f>
        <v>Rendah</v>
      </c>
      <c r="G84" s="1" t="str">
        <f>IF(Sheet1!M84&gt;180,"Tinggi",IF(AND(Sheet1!M84&gt;=145,Sheet1!M84&lt;=180),"Sedang","Rendah"))</f>
        <v>Sedang</v>
      </c>
      <c r="H84" s="1" t="str">
        <f>IF(Sheet1!N84&gt;=200,"Tinggi","Rendah")</f>
        <v>Rendah</v>
      </c>
      <c r="I84" s="3" t="s">
        <v>17</v>
      </c>
    </row>
    <row r="85" spans="1:9" x14ac:dyDescent="0.2">
      <c r="A85" s="7" t="str">
        <f>IF(AND(Sheet1!A85&gt;=5,Sheet1!A85&lt;=11),"Anak - Anak",IF(AND(Sheet1!A85&gt;=12,Sheet1!A85&lt;=25),"Remaja",IF(AND(Sheet1!A85&gt;=26,Sheet1!A85&lt;=45),"Dewasa","Lansia")))</f>
        <v>Lansia</v>
      </c>
      <c r="B85" s="1" t="str">
        <f>IF(Sheet1!H85&gt;140,"Tinggi",IF(AND(Sheet1!H85&gt;=100,Sheet1!H85&lt;=140),"Sedang","Rendah"))</f>
        <v>Sedang</v>
      </c>
      <c r="C85" s="1" t="str">
        <f>IF(Sheet1!I85&lt;=28.5,"Kurus","Gemuk")</f>
        <v>Kurus</v>
      </c>
      <c r="D85" s="1" t="str">
        <f>IF(Sheet1!J85&lt;=17,"Kurus",IF(AND(Sheet1!J85&gt;=18,Sheet1!J85&lt;=27),"Normal","Gemuk"))</f>
        <v>Normal</v>
      </c>
      <c r="E85" s="1" t="str">
        <f>IF(Sheet1!K85&gt;=200,"Tinggi","Rendah")</f>
        <v>Rendah</v>
      </c>
      <c r="F85" s="1" t="str">
        <f>IF(Sheet1!L85&gt;=126,"Tinggi","Rendah")</f>
        <v>Rendah</v>
      </c>
      <c r="G85" s="1" t="str">
        <f>IF(Sheet1!M85&gt;180,"Tinggi",IF(AND(Sheet1!M85&gt;=145,Sheet1!M85&lt;=180),"Sedang","Rendah"))</f>
        <v>Rendah</v>
      </c>
      <c r="H85" s="1" t="str">
        <f>IF(Sheet1!N85&gt;=200,"Tinggi","Rendah")</f>
        <v>Rendah</v>
      </c>
      <c r="I85" s="3" t="s">
        <v>17</v>
      </c>
    </row>
    <row r="86" spans="1:9" x14ac:dyDescent="0.2">
      <c r="A86" s="7" t="str">
        <f>IF(AND(Sheet1!A86&gt;=5,Sheet1!A86&lt;=11),"Anak - Anak",IF(AND(Sheet1!A86&gt;=12,Sheet1!A86&lt;=25),"Remaja",IF(AND(Sheet1!A86&gt;=26,Sheet1!A86&lt;=45),"Dewasa","Lansia")))</f>
        <v>Dewasa</v>
      </c>
      <c r="B86" s="1" t="str">
        <f>IF(Sheet1!H86&gt;140,"Tinggi",IF(AND(Sheet1!H86&gt;=100,Sheet1!H86&lt;=140),"Sedang","Rendah"))</f>
        <v>Rendah</v>
      </c>
      <c r="C86" s="1" t="str">
        <f>IF(Sheet1!I86&lt;=28.5,"Kurus","Gemuk")</f>
        <v>Kurus</v>
      </c>
      <c r="D86" s="1" t="str">
        <f>IF(Sheet1!J86&lt;=17,"Kurus",IF(AND(Sheet1!J86&gt;=18,Sheet1!J86&lt;=27),"Normal","Gemuk"))</f>
        <v>Normal</v>
      </c>
      <c r="E86" s="1" t="str">
        <f>IF(Sheet1!K86&gt;=200,"Tinggi","Rendah")</f>
        <v>Rendah</v>
      </c>
      <c r="F86" s="1" t="str">
        <f>IF(Sheet1!L86&gt;=126,"Tinggi","Rendah")</f>
        <v>Rendah</v>
      </c>
      <c r="G86" s="1" t="str">
        <f>IF(Sheet1!M86&gt;180,"Tinggi",IF(AND(Sheet1!M86&gt;=145,Sheet1!M86&lt;=180),"Sedang","Rendah"))</f>
        <v>Sedang</v>
      </c>
      <c r="H86" s="1" t="str">
        <f>IF(Sheet1!N86&gt;=200,"Tinggi","Rendah")</f>
        <v>Rendah</v>
      </c>
      <c r="I86" s="3" t="s">
        <v>17</v>
      </c>
    </row>
    <row r="87" spans="1:9" x14ac:dyDescent="0.2">
      <c r="A87" s="7" t="str">
        <f>IF(AND(Sheet1!A87&gt;=5,Sheet1!A87&lt;=11),"Anak - Anak",IF(AND(Sheet1!A87&gt;=12,Sheet1!A87&lt;=25),"Remaja",IF(AND(Sheet1!A87&gt;=26,Sheet1!A87&lt;=45),"Dewasa","Lansia")))</f>
        <v>Lansia</v>
      </c>
      <c r="B87" s="1" t="str">
        <f>IF(Sheet1!H87&gt;140,"Tinggi",IF(AND(Sheet1!H87&gt;=100,Sheet1!H87&lt;=140),"Sedang","Rendah"))</f>
        <v>Sedang</v>
      </c>
      <c r="C87" s="1" t="str">
        <f>IF(Sheet1!I87&lt;=28.5,"Kurus","Gemuk")</f>
        <v>Kurus</v>
      </c>
      <c r="D87" s="1" t="str">
        <f>IF(Sheet1!J87&lt;=17,"Kurus",IF(AND(Sheet1!J87&gt;=18,Sheet1!J87&lt;=27),"Normal","Gemuk"))</f>
        <v>Normal</v>
      </c>
      <c r="E87" s="1" t="str">
        <f>IF(Sheet1!K87&gt;=200,"Tinggi","Rendah")</f>
        <v>Rendah</v>
      </c>
      <c r="F87" s="1" t="str">
        <f>IF(Sheet1!L87&gt;=126,"Tinggi","Rendah")</f>
        <v>Rendah</v>
      </c>
      <c r="G87" s="1" t="str">
        <f>IF(Sheet1!M87&gt;180,"Tinggi",IF(AND(Sheet1!M87&gt;=145,Sheet1!M87&lt;=180),"Sedang","Rendah"))</f>
        <v>Rendah</v>
      </c>
      <c r="H87" s="1" t="str">
        <f>IF(Sheet1!N87&gt;=200,"Tinggi","Rendah")</f>
        <v>Rendah</v>
      </c>
      <c r="I87" s="3" t="s">
        <v>17</v>
      </c>
    </row>
    <row r="88" spans="1:9" x14ac:dyDescent="0.2">
      <c r="A88" s="7" t="str">
        <f>IF(AND(Sheet1!A88&gt;=5,Sheet1!A88&lt;=11),"Anak - Anak",IF(AND(Sheet1!A88&gt;=12,Sheet1!A88&lt;=25),"Remaja",IF(AND(Sheet1!A88&gt;=26,Sheet1!A88&lt;=45),"Dewasa","Lansia")))</f>
        <v>Lansia</v>
      </c>
      <c r="B88" s="1" t="str">
        <f>IF(Sheet1!H88&gt;140,"Tinggi",IF(AND(Sheet1!H88&gt;=100,Sheet1!H88&lt;=140),"Sedang","Rendah"))</f>
        <v>Sedang</v>
      </c>
      <c r="C88" s="1" t="str">
        <f>IF(Sheet1!I88&lt;=28.5,"Kurus","Gemuk")</f>
        <v>Kurus</v>
      </c>
      <c r="D88" s="1" t="str">
        <f>IF(Sheet1!J88&lt;=17,"Kurus",IF(AND(Sheet1!J88&gt;=18,Sheet1!J88&lt;=27),"Normal","Gemuk"))</f>
        <v>Normal</v>
      </c>
      <c r="E88" s="1" t="str">
        <f>IF(Sheet1!K88&gt;=200,"Tinggi","Rendah")</f>
        <v>Rendah</v>
      </c>
      <c r="F88" s="1" t="str">
        <f>IF(Sheet1!L88&gt;=126,"Tinggi","Rendah")</f>
        <v>Rendah</v>
      </c>
      <c r="G88" s="1" t="str">
        <f>IF(Sheet1!M88&gt;180,"Tinggi",IF(AND(Sheet1!M88&gt;=145,Sheet1!M88&lt;=180),"Sedang","Rendah"))</f>
        <v>Rendah</v>
      </c>
      <c r="H88" s="1" t="str">
        <f>IF(Sheet1!N88&gt;=200,"Tinggi","Rendah")</f>
        <v>Rendah</v>
      </c>
      <c r="I88" s="3" t="s">
        <v>17</v>
      </c>
    </row>
    <row r="89" spans="1:9" x14ac:dyDescent="0.2">
      <c r="A89" s="7" t="str">
        <f>IF(AND(Sheet1!A89&gt;=5,Sheet1!A89&lt;=11),"Anak - Anak",IF(AND(Sheet1!A89&gt;=12,Sheet1!A89&lt;=25),"Remaja",IF(AND(Sheet1!A89&gt;=26,Sheet1!A89&lt;=45),"Dewasa","Lansia")))</f>
        <v>Lansia</v>
      </c>
      <c r="B89" s="1" t="str">
        <f>IF(Sheet1!H89&gt;140,"Tinggi",IF(AND(Sheet1!H89&gt;=100,Sheet1!H89&lt;=140),"Sedang","Rendah"))</f>
        <v>Sedang</v>
      </c>
      <c r="C89" s="1" t="str">
        <f>IF(Sheet1!I89&lt;=28.5,"Kurus","Gemuk")</f>
        <v>Kurus</v>
      </c>
      <c r="D89" s="1" t="str">
        <f>IF(Sheet1!J89&lt;=17,"Kurus",IF(AND(Sheet1!J89&gt;=18,Sheet1!J89&lt;=27),"Normal","Gemuk"))</f>
        <v>Normal</v>
      </c>
      <c r="E89" s="1" t="str">
        <f>IF(Sheet1!K89&gt;=200,"Tinggi","Rendah")</f>
        <v>Rendah</v>
      </c>
      <c r="F89" s="1" t="str">
        <f>IF(Sheet1!L89&gt;=126,"Tinggi","Rendah")</f>
        <v>Rendah</v>
      </c>
      <c r="G89" s="1" t="str">
        <f>IF(Sheet1!M89&gt;180,"Tinggi",IF(AND(Sheet1!M89&gt;=145,Sheet1!M89&lt;=180),"Sedang","Rendah"))</f>
        <v>Rendah</v>
      </c>
      <c r="H89" s="1" t="str">
        <f>IF(Sheet1!N89&gt;=200,"Tinggi","Rendah")</f>
        <v>Rendah</v>
      </c>
      <c r="I89" s="3" t="s">
        <v>17</v>
      </c>
    </row>
    <row r="90" spans="1:9" x14ac:dyDescent="0.2">
      <c r="A90" s="7" t="str">
        <f>IF(AND(Sheet1!A90&gt;=5,Sheet1!A90&lt;=11),"Anak - Anak",IF(AND(Sheet1!A90&gt;=12,Sheet1!A90&lt;=25),"Remaja",IF(AND(Sheet1!A90&gt;=26,Sheet1!A90&lt;=45),"Dewasa","Lansia")))</f>
        <v>Lansia</v>
      </c>
      <c r="B90" s="1" t="str">
        <f>IF(Sheet1!H90&gt;140,"Tinggi",IF(AND(Sheet1!H90&gt;=100,Sheet1!H90&lt;=140),"Sedang","Rendah"))</f>
        <v>Sedang</v>
      </c>
      <c r="C90" s="1" t="str">
        <f>IF(Sheet1!I90&lt;=28.5,"Kurus","Gemuk")</f>
        <v>Kurus</v>
      </c>
      <c r="D90" s="1" t="str">
        <f>IF(Sheet1!J90&lt;=17,"Kurus",IF(AND(Sheet1!J90&gt;=18,Sheet1!J90&lt;=27),"Normal","Gemuk"))</f>
        <v>Normal</v>
      </c>
      <c r="E90" s="1" t="str">
        <f>IF(Sheet1!K90&gt;=200,"Tinggi","Rendah")</f>
        <v>Rendah</v>
      </c>
      <c r="F90" s="1" t="str">
        <f>IF(Sheet1!L90&gt;=126,"Tinggi","Rendah")</f>
        <v>Rendah</v>
      </c>
      <c r="G90" s="1" t="str">
        <f>IF(Sheet1!M90&gt;180,"Tinggi",IF(AND(Sheet1!M90&gt;=145,Sheet1!M90&lt;=180),"Sedang","Rendah"))</f>
        <v>Rendah</v>
      </c>
      <c r="H90" s="1" t="str">
        <f>IF(Sheet1!N90&gt;=200,"Tinggi","Rendah")</f>
        <v>Rendah</v>
      </c>
      <c r="I90" s="3" t="s">
        <v>17</v>
      </c>
    </row>
    <row r="91" spans="1:9" x14ac:dyDescent="0.2">
      <c r="A91" s="7" t="str">
        <f>IF(AND(Sheet1!A91&gt;=5,Sheet1!A91&lt;=11),"Anak - Anak",IF(AND(Sheet1!A91&gt;=12,Sheet1!A91&lt;=25),"Remaja",IF(AND(Sheet1!A91&gt;=26,Sheet1!A91&lt;=45),"Dewasa","Lansia")))</f>
        <v>Lansia</v>
      </c>
      <c r="B91" s="1" t="str">
        <f>IF(Sheet1!H91&gt;140,"Tinggi",IF(AND(Sheet1!H91&gt;=100,Sheet1!H91&lt;=140),"Sedang","Rendah"))</f>
        <v>Sedang</v>
      </c>
      <c r="C91" s="1" t="str">
        <f>IF(Sheet1!I91&lt;=28.5,"Kurus","Gemuk")</f>
        <v>Kurus</v>
      </c>
      <c r="D91" s="1" t="str">
        <f>IF(Sheet1!J91&lt;=17,"Kurus",IF(AND(Sheet1!J91&gt;=18,Sheet1!J91&lt;=27),"Normal","Gemuk"))</f>
        <v>Normal</v>
      </c>
      <c r="E91" s="1" t="str">
        <f>IF(Sheet1!K91&gt;=200,"Tinggi","Rendah")</f>
        <v>Rendah</v>
      </c>
      <c r="F91" s="1" t="str">
        <f>IF(Sheet1!L91&gt;=126,"Tinggi","Rendah")</f>
        <v>Rendah</v>
      </c>
      <c r="G91" s="1" t="str">
        <f>IF(Sheet1!M91&gt;180,"Tinggi",IF(AND(Sheet1!M91&gt;=145,Sheet1!M91&lt;=180),"Sedang","Rendah"))</f>
        <v>Rendah</v>
      </c>
      <c r="H91" s="1" t="str">
        <f>IF(Sheet1!N91&gt;=200,"Tinggi","Rendah")</f>
        <v>Rendah</v>
      </c>
      <c r="I91" s="3" t="s">
        <v>17</v>
      </c>
    </row>
    <row r="92" spans="1:9" x14ac:dyDescent="0.2">
      <c r="A92" s="7" t="str">
        <f>IF(AND(Sheet1!A92&gt;=5,Sheet1!A92&lt;=11),"Anak - Anak",IF(AND(Sheet1!A92&gt;=12,Sheet1!A92&lt;=25),"Remaja",IF(AND(Sheet1!A92&gt;=26,Sheet1!A92&lt;=45),"Dewasa","Lansia")))</f>
        <v>Lansia</v>
      </c>
      <c r="B92" s="1" t="str">
        <f>IF(Sheet1!H92&gt;140,"Tinggi",IF(AND(Sheet1!H92&gt;=100,Sheet1!H92&lt;=140),"Sedang","Rendah"))</f>
        <v>Sedang</v>
      </c>
      <c r="C92" s="1" t="str">
        <f>IF(Sheet1!I92&lt;=28.5,"Kurus","Gemuk")</f>
        <v>Kurus</v>
      </c>
      <c r="D92" s="1" t="str">
        <f>IF(Sheet1!J92&lt;=17,"Kurus",IF(AND(Sheet1!J92&gt;=18,Sheet1!J92&lt;=27),"Normal","Gemuk"))</f>
        <v>Normal</v>
      </c>
      <c r="E92" s="1" t="str">
        <f>IF(Sheet1!K92&gt;=200,"Tinggi","Rendah")</f>
        <v>Rendah</v>
      </c>
      <c r="F92" s="1" t="str">
        <f>IF(Sheet1!L92&gt;=126,"Tinggi","Rendah")</f>
        <v>Rendah</v>
      </c>
      <c r="G92" s="1" t="str">
        <f>IF(Sheet1!M92&gt;180,"Tinggi",IF(AND(Sheet1!M92&gt;=145,Sheet1!M92&lt;=180),"Sedang","Rendah"))</f>
        <v>Rendah</v>
      </c>
      <c r="H92" s="1" t="str">
        <f>IF(Sheet1!N92&gt;=200,"Tinggi","Rendah")</f>
        <v>Rendah</v>
      </c>
      <c r="I92" s="3" t="s">
        <v>17</v>
      </c>
    </row>
    <row r="93" spans="1:9" x14ac:dyDescent="0.2">
      <c r="A93" s="7" t="str">
        <f>IF(AND(Sheet1!A93&gt;=5,Sheet1!A93&lt;=11),"Anak - Anak",IF(AND(Sheet1!A93&gt;=12,Sheet1!A93&lt;=25),"Remaja",IF(AND(Sheet1!A93&gt;=26,Sheet1!A93&lt;=45),"Dewasa","Lansia")))</f>
        <v>Lansia</v>
      </c>
      <c r="B93" s="1" t="str">
        <f>IF(Sheet1!H93&gt;140,"Tinggi",IF(AND(Sheet1!H93&gt;=100,Sheet1!H93&lt;=140),"Sedang","Rendah"))</f>
        <v>Sedang</v>
      </c>
      <c r="C93" s="1" t="str">
        <f>IF(Sheet1!I93&lt;=28.5,"Kurus","Gemuk")</f>
        <v>Kurus</v>
      </c>
      <c r="D93" s="1" t="str">
        <f>IF(Sheet1!J93&lt;=17,"Kurus",IF(AND(Sheet1!J93&gt;=18,Sheet1!J93&lt;=27),"Normal","Gemuk"))</f>
        <v>Normal</v>
      </c>
      <c r="E93" s="1" t="str">
        <f>IF(Sheet1!K93&gt;=200,"Tinggi","Rendah")</f>
        <v>Rendah</v>
      </c>
      <c r="F93" s="1" t="str">
        <f>IF(Sheet1!L93&gt;=126,"Tinggi","Rendah")</f>
        <v>Rendah</v>
      </c>
      <c r="G93" s="1" t="str">
        <f>IF(Sheet1!M93&gt;180,"Tinggi",IF(AND(Sheet1!M93&gt;=145,Sheet1!M93&lt;=180),"Sedang","Rendah"))</f>
        <v>Rendah</v>
      </c>
      <c r="H93" s="1" t="str">
        <f>IF(Sheet1!N93&gt;=200,"Tinggi","Rendah")</f>
        <v>Rendah</v>
      </c>
      <c r="I93" s="3" t="s">
        <v>17</v>
      </c>
    </row>
    <row r="94" spans="1:9" x14ac:dyDescent="0.2">
      <c r="A94" s="7" t="str">
        <f>IF(AND(Sheet1!A94&gt;=5,Sheet1!A94&lt;=11),"Anak - Anak",IF(AND(Sheet1!A94&gt;=12,Sheet1!A94&lt;=25),"Remaja",IF(AND(Sheet1!A94&gt;=26,Sheet1!A94&lt;=45),"Dewasa","Lansia")))</f>
        <v>Lansia</v>
      </c>
      <c r="B94" s="1" t="str">
        <f>IF(Sheet1!H94&gt;140,"Tinggi",IF(AND(Sheet1!H94&gt;=100,Sheet1!H94&lt;=140),"Sedang","Rendah"))</f>
        <v>Tinggi</v>
      </c>
      <c r="C94" s="1" t="str">
        <f>IF(Sheet1!I94&lt;=28.5,"Kurus","Gemuk")</f>
        <v>Kurus</v>
      </c>
      <c r="D94" s="1" t="str">
        <f>IF(Sheet1!J94&lt;=17,"Kurus",IF(AND(Sheet1!J94&gt;=18,Sheet1!J94&lt;=27),"Normal","Gemuk"))</f>
        <v>Normal</v>
      </c>
      <c r="E94" s="1" t="str">
        <f>IF(Sheet1!K94&gt;=200,"Tinggi","Rendah")</f>
        <v>Rendah</v>
      </c>
      <c r="F94" s="1" t="str">
        <f>IF(Sheet1!L94&gt;=126,"Tinggi","Rendah")</f>
        <v>Rendah</v>
      </c>
      <c r="G94" s="1" t="str">
        <f>IF(Sheet1!M94&gt;180,"Tinggi",IF(AND(Sheet1!M94&gt;=145,Sheet1!M94&lt;=180),"Sedang","Rendah"))</f>
        <v>Rendah</v>
      </c>
      <c r="H94" s="1" t="str">
        <f>IF(Sheet1!N94&gt;=200,"Tinggi","Rendah")</f>
        <v>Rendah</v>
      </c>
      <c r="I94" s="3" t="s">
        <v>17</v>
      </c>
    </row>
    <row r="95" spans="1:9" x14ac:dyDescent="0.2">
      <c r="A95" s="7" t="str">
        <f>IF(AND(Sheet1!A95&gt;=5,Sheet1!A95&lt;=11),"Anak - Anak",IF(AND(Sheet1!A95&gt;=12,Sheet1!A95&lt;=25),"Remaja",IF(AND(Sheet1!A95&gt;=26,Sheet1!A95&lt;=45),"Dewasa","Lansia")))</f>
        <v>Lansia</v>
      </c>
      <c r="B95" s="1" t="str">
        <f>IF(Sheet1!H95&gt;140,"Tinggi",IF(AND(Sheet1!H95&gt;=100,Sheet1!H95&lt;=140),"Sedang","Rendah"))</f>
        <v>Sedang</v>
      </c>
      <c r="C95" s="1" t="str">
        <f>IF(Sheet1!I95&lt;=28.5,"Kurus","Gemuk")</f>
        <v>Kurus</v>
      </c>
      <c r="D95" s="1" t="str">
        <f>IF(Sheet1!J95&lt;=17,"Kurus",IF(AND(Sheet1!J95&gt;=18,Sheet1!J95&lt;=27),"Normal","Gemuk"))</f>
        <v>Normal</v>
      </c>
      <c r="E95" s="1" t="str">
        <f>IF(Sheet1!K95&gt;=200,"Tinggi","Rendah")</f>
        <v>Rendah</v>
      </c>
      <c r="F95" s="1" t="str">
        <f>IF(Sheet1!L95&gt;=126,"Tinggi","Rendah")</f>
        <v>Rendah</v>
      </c>
      <c r="G95" s="1" t="str">
        <f>IF(Sheet1!M95&gt;180,"Tinggi",IF(AND(Sheet1!M95&gt;=145,Sheet1!M95&lt;=180),"Sedang","Rendah"))</f>
        <v>Rendah</v>
      </c>
      <c r="H95" s="1" t="str">
        <f>IF(Sheet1!N95&gt;=200,"Tinggi","Rendah")</f>
        <v>Rendah</v>
      </c>
      <c r="I95" s="3" t="s">
        <v>17</v>
      </c>
    </row>
    <row r="96" spans="1:9" x14ac:dyDescent="0.2">
      <c r="A96" s="7" t="str">
        <f>IF(AND(Sheet1!A96&gt;=5,Sheet1!A96&lt;=11),"Anak - Anak",IF(AND(Sheet1!A96&gt;=12,Sheet1!A96&lt;=25),"Remaja",IF(AND(Sheet1!A96&gt;=26,Sheet1!A96&lt;=45),"Dewasa","Lansia")))</f>
        <v>Lansia</v>
      </c>
      <c r="B96" s="1" t="str">
        <f>IF(Sheet1!H96&gt;140,"Tinggi",IF(AND(Sheet1!H96&gt;=100,Sheet1!H96&lt;=140),"Sedang","Rendah"))</f>
        <v>Tinggi</v>
      </c>
      <c r="C96" s="1" t="str">
        <f>IF(Sheet1!I96&lt;=28.5,"Kurus","Gemuk")</f>
        <v>Kurus</v>
      </c>
      <c r="D96" s="1" t="str">
        <f>IF(Sheet1!J96&lt;=17,"Kurus",IF(AND(Sheet1!J96&gt;=18,Sheet1!J96&lt;=27),"Normal","Gemuk"))</f>
        <v>Normal</v>
      </c>
      <c r="E96" s="1" t="str">
        <f>IF(Sheet1!K96&gt;=200,"Tinggi","Rendah")</f>
        <v>Rendah</v>
      </c>
      <c r="F96" s="1" t="str">
        <f>IF(Sheet1!L96&gt;=126,"Tinggi","Rendah")</f>
        <v>Rendah</v>
      </c>
      <c r="G96" s="1" t="str">
        <f>IF(Sheet1!M96&gt;180,"Tinggi",IF(AND(Sheet1!M96&gt;=145,Sheet1!M96&lt;=180),"Sedang","Rendah"))</f>
        <v>Rendah</v>
      </c>
      <c r="H96" s="1" t="str">
        <f>IF(Sheet1!N96&gt;=200,"Tinggi","Rendah")</f>
        <v>Rendah</v>
      </c>
      <c r="I96" s="3" t="s">
        <v>17</v>
      </c>
    </row>
    <row r="97" spans="1:9" x14ac:dyDescent="0.2">
      <c r="A97" s="7" t="str">
        <f>IF(AND(Sheet1!A97&gt;=5,Sheet1!A97&lt;=11),"Anak - Anak",IF(AND(Sheet1!A97&gt;=12,Sheet1!A97&lt;=25),"Remaja",IF(AND(Sheet1!A97&gt;=26,Sheet1!A97&lt;=45),"Dewasa","Lansia")))</f>
        <v>Lansia</v>
      </c>
      <c r="B97" s="1" t="str">
        <f>IF(Sheet1!H97&gt;140,"Tinggi",IF(AND(Sheet1!H97&gt;=100,Sheet1!H97&lt;=140),"Sedang","Rendah"))</f>
        <v>Sedang</v>
      </c>
      <c r="C97" s="1" t="str">
        <f>IF(Sheet1!I97&lt;=28.5,"Kurus","Gemuk")</f>
        <v>Kurus</v>
      </c>
      <c r="D97" s="1" t="str">
        <f>IF(Sheet1!J97&lt;=17,"Kurus",IF(AND(Sheet1!J97&gt;=18,Sheet1!J97&lt;=27),"Normal","Gemuk"))</f>
        <v>Gemuk</v>
      </c>
      <c r="E97" s="1" t="str">
        <f>IF(Sheet1!K97&gt;=200,"Tinggi","Rendah")</f>
        <v>Rendah</v>
      </c>
      <c r="F97" s="1" t="str">
        <f>IF(Sheet1!L97&gt;=126,"Tinggi","Rendah")</f>
        <v>Rendah</v>
      </c>
      <c r="G97" s="1" t="str">
        <f>IF(Sheet1!M97&gt;180,"Tinggi",IF(AND(Sheet1!M97&gt;=145,Sheet1!M97&lt;=180),"Sedang","Rendah"))</f>
        <v>Rendah</v>
      </c>
      <c r="H97" s="1" t="str">
        <f>IF(Sheet1!N97&gt;=200,"Tinggi","Rendah")</f>
        <v>Rendah</v>
      </c>
      <c r="I97" s="3" t="s">
        <v>17</v>
      </c>
    </row>
    <row r="98" spans="1:9" x14ac:dyDescent="0.2">
      <c r="A98" s="7" t="str">
        <f>IF(AND(Sheet1!A98&gt;=5,Sheet1!A98&lt;=11),"Anak - Anak",IF(AND(Sheet1!A98&gt;=12,Sheet1!A98&lt;=25),"Remaja",IF(AND(Sheet1!A98&gt;=26,Sheet1!A98&lt;=45),"Dewasa","Lansia")))</f>
        <v>Lansia</v>
      </c>
      <c r="B98" s="1" t="str">
        <f>IF(Sheet1!H98&gt;140,"Tinggi",IF(AND(Sheet1!H98&gt;=100,Sheet1!H98&lt;=140),"Sedang","Rendah"))</f>
        <v>Sedang</v>
      </c>
      <c r="C98" s="1" t="str">
        <f>IF(Sheet1!I98&lt;=28.5,"Kurus","Gemuk")</f>
        <v>Kurus</v>
      </c>
      <c r="D98" s="1" t="str">
        <f>IF(Sheet1!J98&lt;=17,"Kurus",IF(AND(Sheet1!J98&gt;=18,Sheet1!J98&lt;=27),"Normal","Gemuk"))</f>
        <v>Normal</v>
      </c>
      <c r="E98" s="1" t="str">
        <f>IF(Sheet1!K98&gt;=200,"Tinggi","Rendah")</f>
        <v>Rendah</v>
      </c>
      <c r="F98" s="1" t="str">
        <f>IF(Sheet1!L98&gt;=126,"Tinggi","Rendah")</f>
        <v>Rendah</v>
      </c>
      <c r="G98" s="1" t="str">
        <f>IF(Sheet1!M98&gt;180,"Tinggi",IF(AND(Sheet1!M98&gt;=145,Sheet1!M98&lt;=180),"Sedang","Rendah"))</f>
        <v>Rendah</v>
      </c>
      <c r="H98" s="1" t="str">
        <f>IF(Sheet1!N98&gt;=200,"Tinggi","Rendah")</f>
        <v>Rendah</v>
      </c>
      <c r="I98" s="3" t="s">
        <v>17</v>
      </c>
    </row>
    <row r="99" spans="1:9" x14ac:dyDescent="0.2">
      <c r="A99" s="7" t="str">
        <f>IF(AND(Sheet1!A99&gt;=5,Sheet1!A99&lt;=11),"Anak - Anak",IF(AND(Sheet1!A99&gt;=12,Sheet1!A99&lt;=25),"Remaja",IF(AND(Sheet1!A99&gt;=26,Sheet1!A99&lt;=45),"Dewasa","Lansia")))</f>
        <v>Lansia</v>
      </c>
      <c r="B99" s="1" t="str">
        <f>IF(Sheet1!H99&gt;140,"Tinggi",IF(AND(Sheet1!H99&gt;=100,Sheet1!H99&lt;=140),"Sedang","Rendah"))</f>
        <v>Sedang</v>
      </c>
      <c r="C99" s="1" t="str">
        <f>IF(Sheet1!I99&lt;=28.5,"Kurus","Gemuk")</f>
        <v>Kurus</v>
      </c>
      <c r="D99" s="1" t="str">
        <f>IF(Sheet1!J99&lt;=17,"Kurus",IF(AND(Sheet1!J99&gt;=18,Sheet1!J99&lt;=27),"Normal","Gemuk"))</f>
        <v>Normal</v>
      </c>
      <c r="E99" s="1" t="str">
        <f>IF(Sheet1!K99&gt;=200,"Tinggi","Rendah")</f>
        <v>Rendah</v>
      </c>
      <c r="F99" s="1" t="str">
        <f>IF(Sheet1!L99&gt;=126,"Tinggi","Rendah")</f>
        <v>Rendah</v>
      </c>
      <c r="G99" s="1" t="str">
        <f>IF(Sheet1!M99&gt;180,"Tinggi",IF(AND(Sheet1!M99&gt;=145,Sheet1!M99&lt;=180),"Sedang","Rendah"))</f>
        <v>Rendah</v>
      </c>
      <c r="H99" s="1" t="str">
        <f>IF(Sheet1!N99&gt;=200,"Tinggi","Rendah")</f>
        <v>Rendah</v>
      </c>
      <c r="I99" s="3" t="s">
        <v>17</v>
      </c>
    </row>
    <row r="100" spans="1:9" x14ac:dyDescent="0.2">
      <c r="A100" s="7" t="str">
        <f>IF(AND(Sheet1!A100&gt;=5,Sheet1!A100&lt;=11),"Anak - Anak",IF(AND(Sheet1!A100&gt;=12,Sheet1!A100&lt;=25),"Remaja",IF(AND(Sheet1!A100&gt;=26,Sheet1!A100&lt;=45),"Dewasa","Lansia")))</f>
        <v>Lansia</v>
      </c>
      <c r="B100" s="1" t="str">
        <f>IF(Sheet1!H100&gt;140,"Tinggi",IF(AND(Sheet1!H100&gt;=100,Sheet1!H100&lt;=140),"Sedang","Rendah"))</f>
        <v>Sedang</v>
      </c>
      <c r="C100" s="1" t="str">
        <f>IF(Sheet1!I100&lt;=28.5,"Kurus","Gemuk")</f>
        <v>Kurus</v>
      </c>
      <c r="D100" s="1" t="str">
        <f>IF(Sheet1!J100&lt;=17,"Kurus",IF(AND(Sheet1!J100&gt;=18,Sheet1!J100&lt;=27),"Normal","Gemuk"))</f>
        <v>Normal</v>
      </c>
      <c r="E100" s="1" t="str">
        <f>IF(Sheet1!K100&gt;=200,"Tinggi","Rendah")</f>
        <v>Rendah</v>
      </c>
      <c r="F100" s="1" t="str">
        <f>IF(Sheet1!L100&gt;=126,"Tinggi","Rendah")</f>
        <v>Rendah</v>
      </c>
      <c r="G100" s="1" t="str">
        <f>IF(Sheet1!M100&gt;180,"Tinggi",IF(AND(Sheet1!M100&gt;=145,Sheet1!M100&lt;=180),"Sedang","Rendah"))</f>
        <v>Rendah</v>
      </c>
      <c r="H100" s="1" t="str">
        <f>IF(Sheet1!N100&gt;=200,"Tinggi","Rendah")</f>
        <v>Rendah</v>
      </c>
      <c r="I100" s="3" t="s">
        <v>17</v>
      </c>
    </row>
    <row r="101" spans="1:9" x14ac:dyDescent="0.2">
      <c r="A101" s="7" t="str">
        <f>IF(AND(Sheet1!A101&gt;=5,Sheet1!A101&lt;=11),"Anak - Anak",IF(AND(Sheet1!A101&gt;=12,Sheet1!A101&lt;=25),"Remaja",IF(AND(Sheet1!A101&gt;=26,Sheet1!A101&lt;=45),"Dewasa","Lansia")))</f>
        <v>Lansia</v>
      </c>
      <c r="B101" s="1" t="str">
        <f>IF(Sheet1!H101&gt;140,"Tinggi",IF(AND(Sheet1!H101&gt;=100,Sheet1!H101&lt;=140),"Sedang","Rendah"))</f>
        <v>Tinggi</v>
      </c>
      <c r="C101" s="1" t="str">
        <f>IF(Sheet1!I101&lt;=28.5,"Kurus","Gemuk")</f>
        <v>Kurus</v>
      </c>
      <c r="D101" s="1" t="str">
        <f>IF(Sheet1!J101&lt;=17,"Kurus",IF(AND(Sheet1!J101&gt;=18,Sheet1!J101&lt;=27),"Normal","Gemuk"))</f>
        <v>Normal</v>
      </c>
      <c r="E101" s="1" t="str">
        <f>IF(Sheet1!K101&gt;=200,"Tinggi","Rendah")</f>
        <v>Rendah</v>
      </c>
      <c r="F101" s="1" t="str">
        <f>IF(Sheet1!L101&gt;=126,"Tinggi","Rendah")</f>
        <v>Rendah</v>
      </c>
      <c r="G101" s="1" t="str">
        <f>IF(Sheet1!M101&gt;180,"Tinggi",IF(AND(Sheet1!M101&gt;=145,Sheet1!M101&lt;=180),"Sedang","Rendah"))</f>
        <v>Rendah</v>
      </c>
      <c r="H101" s="1" t="str">
        <f>IF(Sheet1!N101&gt;=200,"Tinggi","Rendah")</f>
        <v>Rendah</v>
      </c>
      <c r="I101" s="3" t="s">
        <v>17</v>
      </c>
    </row>
    <row r="102" spans="1:9" x14ac:dyDescent="0.2">
      <c r="A102" s="7" t="str">
        <f>IF(AND(Sheet1!A102&gt;=5,Sheet1!A102&lt;=11),"Anak - Anak",IF(AND(Sheet1!A102&gt;=12,Sheet1!A102&lt;=25),"Remaja",IF(AND(Sheet1!A102&gt;=26,Sheet1!A102&lt;=45),"Dewasa","Lansia")))</f>
        <v>Dewasa</v>
      </c>
      <c r="B102" s="1" t="str">
        <f>IF(Sheet1!H102&gt;140,"Tinggi",IF(AND(Sheet1!H102&gt;=100,Sheet1!H102&lt;=140),"Sedang","Rendah"))</f>
        <v>Sedang</v>
      </c>
      <c r="C102" s="1" t="str">
        <f>IF(Sheet1!I102&lt;=28.5,"Kurus","Gemuk")</f>
        <v>Kurus</v>
      </c>
      <c r="D102" s="1" t="str">
        <f>IF(Sheet1!J102&lt;=17,"Kurus",IF(AND(Sheet1!J102&gt;=18,Sheet1!J102&lt;=27),"Normal","Gemuk"))</f>
        <v>Normal</v>
      </c>
      <c r="E102" s="1" t="str">
        <f>IF(Sheet1!K102&gt;=200,"Tinggi","Rendah")</f>
        <v>Rendah</v>
      </c>
      <c r="F102" s="1" t="str">
        <f>IF(Sheet1!L102&gt;=126,"Tinggi","Rendah")</f>
        <v>Rendah</v>
      </c>
      <c r="G102" s="1" t="str">
        <f>IF(Sheet1!M102&gt;180,"Tinggi",IF(AND(Sheet1!M102&gt;=145,Sheet1!M102&lt;=180),"Sedang","Rendah"))</f>
        <v>Rendah</v>
      </c>
      <c r="H102" s="1" t="str">
        <f>IF(Sheet1!N102&gt;=200,"Tinggi","Rendah")</f>
        <v>Rendah</v>
      </c>
      <c r="I102" s="3" t="s">
        <v>17</v>
      </c>
    </row>
    <row r="103" spans="1:9" x14ac:dyDescent="0.2">
      <c r="A103" s="7" t="str">
        <f>IF(AND(Sheet1!A103&gt;=5,Sheet1!A103&lt;=11),"Anak - Anak",IF(AND(Sheet1!A103&gt;=12,Sheet1!A103&lt;=25),"Remaja",IF(AND(Sheet1!A103&gt;=26,Sheet1!A103&lt;=45),"Dewasa","Lansia")))</f>
        <v>Lansia</v>
      </c>
      <c r="B103" s="1" t="str">
        <f>IF(Sheet1!H103&gt;140,"Tinggi",IF(AND(Sheet1!H103&gt;=100,Sheet1!H103&lt;=140),"Sedang","Rendah"))</f>
        <v>Tinggi</v>
      </c>
      <c r="C103" s="1" t="str">
        <f>IF(Sheet1!I103&lt;=28.5,"Kurus","Gemuk")</f>
        <v>Kurus</v>
      </c>
      <c r="D103" s="1" t="str">
        <f>IF(Sheet1!J103&lt;=17,"Kurus",IF(AND(Sheet1!J103&gt;=18,Sheet1!J103&lt;=27),"Normal","Gemuk"))</f>
        <v>Normal</v>
      </c>
      <c r="E103" s="1" t="str">
        <f>IF(Sheet1!K103&gt;=200,"Tinggi","Rendah")</f>
        <v>Rendah</v>
      </c>
      <c r="F103" s="1" t="str">
        <f>IF(Sheet1!L103&gt;=126,"Tinggi","Rendah")</f>
        <v>Rendah</v>
      </c>
      <c r="G103" s="1" t="str">
        <f>IF(Sheet1!M103&gt;180,"Tinggi",IF(AND(Sheet1!M103&gt;=145,Sheet1!M103&lt;=180),"Sedang","Rendah"))</f>
        <v>Rendah</v>
      </c>
      <c r="H103" s="1" t="str">
        <f>IF(Sheet1!N103&gt;=200,"Tinggi","Rendah")</f>
        <v>Rendah</v>
      </c>
      <c r="I103" s="3" t="s">
        <v>17</v>
      </c>
    </row>
    <row r="104" spans="1:9" x14ac:dyDescent="0.2">
      <c r="A104" s="7" t="str">
        <f>IF(AND(Sheet1!A104&gt;=5,Sheet1!A104&lt;=11),"Anak - Anak",IF(AND(Sheet1!A104&gt;=12,Sheet1!A104&lt;=25),"Remaja",IF(AND(Sheet1!A104&gt;=26,Sheet1!A104&lt;=45),"Dewasa","Lansia")))</f>
        <v>Lansia</v>
      </c>
      <c r="B104" s="1" t="str">
        <f>IF(Sheet1!H104&gt;140,"Tinggi",IF(AND(Sheet1!H104&gt;=100,Sheet1!H104&lt;=140),"Sedang","Rendah"))</f>
        <v>Sedang</v>
      </c>
      <c r="C104" s="1" t="str">
        <f>IF(Sheet1!I104&lt;=28.5,"Kurus","Gemuk")</f>
        <v>Kurus</v>
      </c>
      <c r="D104" s="1" t="str">
        <f>IF(Sheet1!J104&lt;=17,"Kurus",IF(AND(Sheet1!J104&gt;=18,Sheet1!J104&lt;=27),"Normal","Gemuk"))</f>
        <v>Normal</v>
      </c>
      <c r="E104" s="1" t="str">
        <f>IF(Sheet1!K104&gt;=200,"Tinggi","Rendah")</f>
        <v>Rendah</v>
      </c>
      <c r="F104" s="1" t="str">
        <f>IF(Sheet1!L104&gt;=126,"Tinggi","Rendah")</f>
        <v>Rendah</v>
      </c>
      <c r="G104" s="1" t="str">
        <f>IF(Sheet1!M104&gt;180,"Tinggi",IF(AND(Sheet1!M104&gt;=145,Sheet1!M104&lt;=180),"Sedang","Rendah"))</f>
        <v>Rendah</v>
      </c>
      <c r="H104" s="1" t="str">
        <f>IF(Sheet1!N104&gt;=200,"Tinggi","Rendah")</f>
        <v>Rendah</v>
      </c>
      <c r="I104" s="3" t="s">
        <v>17</v>
      </c>
    </row>
    <row r="105" spans="1:9" x14ac:dyDescent="0.2">
      <c r="A105" s="7" t="str">
        <f>IF(AND(Sheet1!A105&gt;=5,Sheet1!A105&lt;=11),"Anak - Anak",IF(AND(Sheet1!A105&gt;=12,Sheet1!A105&lt;=25),"Remaja",IF(AND(Sheet1!A105&gt;=26,Sheet1!A105&lt;=45),"Dewasa","Lansia")))</f>
        <v>Dewasa</v>
      </c>
      <c r="B105" s="1" t="str">
        <f>IF(Sheet1!H105&gt;140,"Tinggi",IF(AND(Sheet1!H105&gt;=100,Sheet1!H105&lt;=140),"Sedang","Rendah"))</f>
        <v>Sedang</v>
      </c>
      <c r="C105" s="1" t="str">
        <f>IF(Sheet1!I105&lt;=28.5,"Kurus","Gemuk")</f>
        <v>Kurus</v>
      </c>
      <c r="D105" s="1" t="str">
        <f>IF(Sheet1!J105&lt;=17,"Kurus",IF(AND(Sheet1!J105&gt;=18,Sheet1!J105&lt;=27),"Normal","Gemuk"))</f>
        <v>Normal</v>
      </c>
      <c r="E105" s="1" t="str">
        <f>IF(Sheet1!K105&gt;=200,"Tinggi","Rendah")</f>
        <v>Rendah</v>
      </c>
      <c r="F105" s="1" t="str">
        <f>IF(Sheet1!L105&gt;=126,"Tinggi","Rendah")</f>
        <v>Rendah</v>
      </c>
      <c r="G105" s="1" t="str">
        <f>IF(Sheet1!M105&gt;180,"Tinggi",IF(AND(Sheet1!M105&gt;=145,Sheet1!M105&lt;=180),"Sedang","Rendah"))</f>
        <v>Rendah</v>
      </c>
      <c r="H105" s="1" t="str">
        <f>IF(Sheet1!N105&gt;=200,"Tinggi","Rendah")</f>
        <v>Rendah</v>
      </c>
      <c r="I105" s="3" t="s">
        <v>17</v>
      </c>
    </row>
    <row r="106" spans="1:9" x14ac:dyDescent="0.2">
      <c r="A106" s="7" t="str">
        <f>IF(AND(Sheet1!A106&gt;=5,Sheet1!A106&lt;=11),"Anak - Anak",IF(AND(Sheet1!A106&gt;=12,Sheet1!A106&lt;=25),"Remaja",IF(AND(Sheet1!A106&gt;=26,Sheet1!A106&lt;=45),"Dewasa","Lansia")))</f>
        <v>Dewasa</v>
      </c>
      <c r="B106" s="1" t="str">
        <f>IF(Sheet1!H106&gt;140,"Tinggi",IF(AND(Sheet1!H106&gt;=100,Sheet1!H106&lt;=140),"Sedang","Rendah"))</f>
        <v>Tinggi</v>
      </c>
      <c r="C106" s="1" t="str">
        <f>IF(Sheet1!I106&lt;=28.5,"Kurus","Gemuk")</f>
        <v>Kurus</v>
      </c>
      <c r="D106" s="1" t="str">
        <f>IF(Sheet1!J106&lt;=17,"Kurus",IF(AND(Sheet1!J106&gt;=18,Sheet1!J106&lt;=27),"Normal","Gemuk"))</f>
        <v>Normal</v>
      </c>
      <c r="E106" s="1" t="str">
        <f>IF(Sheet1!K106&gt;=200,"Tinggi","Rendah")</f>
        <v>Rendah</v>
      </c>
      <c r="F106" s="1" t="str">
        <f>IF(Sheet1!L106&gt;=126,"Tinggi","Rendah")</f>
        <v>Rendah</v>
      </c>
      <c r="G106" s="1" t="str">
        <f>IF(Sheet1!M106&gt;180,"Tinggi",IF(AND(Sheet1!M106&gt;=145,Sheet1!M106&lt;=180),"Sedang","Rendah"))</f>
        <v>Rendah</v>
      </c>
      <c r="H106" s="1" t="str">
        <f>IF(Sheet1!N106&gt;=200,"Tinggi","Rendah")</f>
        <v>Rendah</v>
      </c>
      <c r="I106" s="3" t="s">
        <v>17</v>
      </c>
    </row>
    <row r="107" spans="1:9" x14ac:dyDescent="0.2">
      <c r="A107" s="7" t="str">
        <f>IF(AND(Sheet1!A107&gt;=5,Sheet1!A107&lt;=11),"Anak - Anak",IF(AND(Sheet1!A107&gt;=12,Sheet1!A107&lt;=25),"Remaja",IF(AND(Sheet1!A107&gt;=26,Sheet1!A107&lt;=45),"Dewasa","Lansia")))</f>
        <v>Lansia</v>
      </c>
      <c r="B107" s="1" t="str">
        <f>IF(Sheet1!H107&gt;140,"Tinggi",IF(AND(Sheet1!H107&gt;=100,Sheet1!H107&lt;=140),"Sedang","Rendah"))</f>
        <v>Sedang</v>
      </c>
      <c r="C107" s="1" t="str">
        <f>IF(Sheet1!I107&lt;=28.5,"Kurus","Gemuk")</f>
        <v>Kurus</v>
      </c>
      <c r="D107" s="1" t="str">
        <f>IF(Sheet1!J107&lt;=17,"Kurus",IF(AND(Sheet1!J107&gt;=18,Sheet1!J107&lt;=27),"Normal","Gemuk"))</f>
        <v>Normal</v>
      </c>
      <c r="E107" s="1" t="str">
        <f>IF(Sheet1!K107&gt;=200,"Tinggi","Rendah")</f>
        <v>Rendah</v>
      </c>
      <c r="F107" s="1" t="str">
        <f>IF(Sheet1!L107&gt;=126,"Tinggi","Rendah")</f>
        <v>Rendah</v>
      </c>
      <c r="G107" s="1" t="str">
        <f>IF(Sheet1!M107&gt;180,"Tinggi",IF(AND(Sheet1!M107&gt;=145,Sheet1!M107&lt;=180),"Sedang","Rendah"))</f>
        <v>Rendah</v>
      </c>
      <c r="H107" s="1" t="str">
        <f>IF(Sheet1!N107&gt;=200,"Tinggi","Rendah")</f>
        <v>Rendah</v>
      </c>
      <c r="I107" s="3" t="s">
        <v>17</v>
      </c>
    </row>
    <row r="108" spans="1:9" x14ac:dyDescent="0.2">
      <c r="A108" s="7" t="str">
        <f>IF(AND(Sheet1!A108&gt;=5,Sheet1!A108&lt;=11),"Anak - Anak",IF(AND(Sheet1!A108&gt;=12,Sheet1!A108&lt;=25),"Remaja",IF(AND(Sheet1!A108&gt;=26,Sheet1!A108&lt;=45),"Dewasa","Lansia")))</f>
        <v>Lansia</v>
      </c>
      <c r="B108" s="1" t="str">
        <f>IF(Sheet1!H108&gt;140,"Tinggi",IF(AND(Sheet1!H108&gt;=100,Sheet1!H108&lt;=140),"Sedang","Rendah"))</f>
        <v>Sedang</v>
      </c>
      <c r="C108" s="1" t="str">
        <f>IF(Sheet1!I108&lt;=28.5,"Kurus","Gemuk")</f>
        <v>Kurus</v>
      </c>
      <c r="D108" s="1" t="str">
        <f>IF(Sheet1!J108&lt;=17,"Kurus",IF(AND(Sheet1!J108&gt;=18,Sheet1!J108&lt;=27),"Normal","Gemuk"))</f>
        <v>Normal</v>
      </c>
      <c r="E108" s="1" t="str">
        <f>IF(Sheet1!K108&gt;=200,"Tinggi","Rendah")</f>
        <v>Rendah</v>
      </c>
      <c r="F108" s="1" t="str">
        <f>IF(Sheet1!L108&gt;=126,"Tinggi","Rendah")</f>
        <v>Rendah</v>
      </c>
      <c r="G108" s="1" t="str">
        <f>IF(Sheet1!M108&gt;180,"Tinggi",IF(AND(Sheet1!M108&gt;=145,Sheet1!M108&lt;=180),"Sedang","Rendah"))</f>
        <v>Rendah</v>
      </c>
      <c r="H108" s="1" t="str">
        <f>IF(Sheet1!N108&gt;=200,"Tinggi","Rendah")</f>
        <v>Rendah</v>
      </c>
      <c r="I108" s="3" t="s">
        <v>17</v>
      </c>
    </row>
    <row r="109" spans="1:9" x14ac:dyDescent="0.2">
      <c r="A109" s="7" t="str">
        <f>IF(AND(Sheet1!A109&gt;=5,Sheet1!A109&lt;=11),"Anak - Anak",IF(AND(Sheet1!A109&gt;=12,Sheet1!A109&lt;=25),"Remaja",IF(AND(Sheet1!A109&gt;=26,Sheet1!A109&lt;=45),"Dewasa","Lansia")))</f>
        <v>Lansia</v>
      </c>
      <c r="B109" s="1" t="str">
        <f>IF(Sheet1!H109&gt;140,"Tinggi",IF(AND(Sheet1!H109&gt;=100,Sheet1!H109&lt;=140),"Sedang","Rendah"))</f>
        <v>Sedang</v>
      </c>
      <c r="C109" s="1" t="str">
        <f>IF(Sheet1!I109&lt;=28.5,"Kurus","Gemuk")</f>
        <v>Kurus</v>
      </c>
      <c r="D109" s="1" t="str">
        <f>IF(Sheet1!J109&lt;=17,"Kurus",IF(AND(Sheet1!J109&gt;=18,Sheet1!J109&lt;=27),"Normal","Gemuk"))</f>
        <v>Normal</v>
      </c>
      <c r="E109" s="1" t="str">
        <f>IF(Sheet1!K109&gt;=200,"Tinggi","Rendah")</f>
        <v>Rendah</v>
      </c>
      <c r="F109" s="1" t="str">
        <f>IF(Sheet1!L109&gt;=126,"Tinggi","Rendah")</f>
        <v>Rendah</v>
      </c>
      <c r="G109" s="1" t="str">
        <f>IF(Sheet1!M109&gt;180,"Tinggi",IF(AND(Sheet1!M109&gt;=145,Sheet1!M109&lt;=180),"Sedang","Rendah"))</f>
        <v>Rendah</v>
      </c>
      <c r="H109" s="1" t="str">
        <f>IF(Sheet1!N109&gt;=200,"Tinggi","Rendah")</f>
        <v>Rendah</v>
      </c>
      <c r="I109" s="3" t="s">
        <v>17</v>
      </c>
    </row>
    <row r="110" spans="1:9" x14ac:dyDescent="0.2">
      <c r="A110" s="7" t="str">
        <f>IF(AND(Sheet1!A110&gt;=5,Sheet1!A110&lt;=11),"Anak - Anak",IF(AND(Sheet1!A110&gt;=12,Sheet1!A110&lt;=25),"Remaja",IF(AND(Sheet1!A110&gt;=26,Sheet1!A110&lt;=45),"Dewasa","Lansia")))</f>
        <v>Lansia</v>
      </c>
      <c r="B110" s="1" t="str">
        <f>IF(Sheet1!H110&gt;140,"Tinggi",IF(AND(Sheet1!H110&gt;=100,Sheet1!H110&lt;=140),"Sedang","Rendah"))</f>
        <v>Sedang</v>
      </c>
      <c r="C110" s="1" t="str">
        <f>IF(Sheet1!I110&lt;=28.5,"Kurus","Gemuk")</f>
        <v>Kurus</v>
      </c>
      <c r="D110" s="1" t="str">
        <f>IF(Sheet1!J110&lt;=17,"Kurus",IF(AND(Sheet1!J110&gt;=18,Sheet1!J110&lt;=27),"Normal","Gemuk"))</f>
        <v>Normal</v>
      </c>
      <c r="E110" s="1" t="str">
        <f>IF(Sheet1!K110&gt;=200,"Tinggi","Rendah")</f>
        <v>Rendah</v>
      </c>
      <c r="F110" s="1" t="str">
        <f>IF(Sheet1!L110&gt;=126,"Tinggi","Rendah")</f>
        <v>Rendah</v>
      </c>
      <c r="G110" s="1" t="str">
        <f>IF(Sheet1!M110&gt;180,"Tinggi",IF(AND(Sheet1!M110&gt;=145,Sheet1!M110&lt;=180),"Sedang","Rendah"))</f>
        <v>Rendah</v>
      </c>
      <c r="H110" s="1" t="str">
        <f>IF(Sheet1!N110&gt;=200,"Tinggi","Rendah")</f>
        <v>Rendah</v>
      </c>
      <c r="I110" s="3" t="s">
        <v>17</v>
      </c>
    </row>
    <row r="111" spans="1:9" x14ac:dyDescent="0.2">
      <c r="A111" s="7" t="str">
        <f>IF(AND(Sheet1!A111&gt;=5,Sheet1!A111&lt;=11),"Anak - Anak",IF(AND(Sheet1!A111&gt;=12,Sheet1!A111&lt;=25),"Remaja",IF(AND(Sheet1!A111&gt;=26,Sheet1!A111&lt;=45),"Dewasa","Lansia")))</f>
        <v>Lansia</v>
      </c>
      <c r="B111" s="1" t="str">
        <f>IF(Sheet1!H111&gt;140,"Tinggi",IF(AND(Sheet1!H111&gt;=100,Sheet1!H111&lt;=140),"Sedang","Rendah"))</f>
        <v>Sedang</v>
      </c>
      <c r="C111" s="1" t="str">
        <f>IF(Sheet1!I111&lt;=28.5,"Kurus","Gemuk")</f>
        <v>Kurus</v>
      </c>
      <c r="D111" s="1" t="str">
        <f>IF(Sheet1!J111&lt;=17,"Kurus",IF(AND(Sheet1!J111&gt;=18,Sheet1!J111&lt;=27),"Normal","Gemuk"))</f>
        <v>Normal</v>
      </c>
      <c r="E111" s="1" t="str">
        <f>IF(Sheet1!K111&gt;=200,"Tinggi","Rendah")</f>
        <v>Rendah</v>
      </c>
      <c r="F111" s="1" t="str">
        <f>IF(Sheet1!L111&gt;=126,"Tinggi","Rendah")</f>
        <v>Rendah</v>
      </c>
      <c r="G111" s="1" t="str">
        <f>IF(Sheet1!M111&gt;180,"Tinggi",IF(AND(Sheet1!M111&gt;=145,Sheet1!M111&lt;=180),"Sedang","Rendah"))</f>
        <v>Rendah</v>
      </c>
      <c r="H111" s="1" t="str">
        <f>IF(Sheet1!N111&gt;=200,"Tinggi","Rendah")</f>
        <v>Rendah</v>
      </c>
      <c r="I111" s="3" t="s">
        <v>17</v>
      </c>
    </row>
    <row r="112" spans="1:9" x14ac:dyDescent="0.2">
      <c r="A112" s="7" t="str">
        <f>IF(AND(Sheet1!A112&gt;=5,Sheet1!A112&lt;=11),"Anak - Anak",IF(AND(Sheet1!A112&gt;=12,Sheet1!A112&lt;=25),"Remaja",IF(AND(Sheet1!A112&gt;=26,Sheet1!A112&lt;=45),"Dewasa","Lansia")))</f>
        <v>Lansia</v>
      </c>
      <c r="B112" s="1" t="str">
        <f>IF(Sheet1!H112&gt;140,"Tinggi",IF(AND(Sheet1!H112&gt;=100,Sheet1!H112&lt;=140),"Sedang","Rendah"))</f>
        <v>Sedang</v>
      </c>
      <c r="C112" s="1" t="str">
        <f>IF(Sheet1!I112&lt;=28.5,"Kurus","Gemuk")</f>
        <v>Kurus</v>
      </c>
      <c r="D112" s="1" t="str">
        <f>IF(Sheet1!J112&lt;=17,"Kurus",IF(AND(Sheet1!J112&gt;=18,Sheet1!J112&lt;=27),"Normal","Gemuk"))</f>
        <v>Normal</v>
      </c>
      <c r="E112" s="1" t="str">
        <f>IF(Sheet1!K112&gt;=200,"Tinggi","Rendah")</f>
        <v>Rendah</v>
      </c>
      <c r="F112" s="1" t="str">
        <f>IF(Sheet1!L112&gt;=126,"Tinggi","Rendah")</f>
        <v>Rendah</v>
      </c>
      <c r="G112" s="1" t="str">
        <f>IF(Sheet1!M112&gt;180,"Tinggi",IF(AND(Sheet1!M112&gt;=145,Sheet1!M112&lt;=180),"Sedang","Rendah"))</f>
        <v>Rendah</v>
      </c>
      <c r="H112" s="1" t="str">
        <f>IF(Sheet1!N112&gt;=200,"Tinggi","Rendah")</f>
        <v>Rendah</v>
      </c>
      <c r="I112" s="3" t="s">
        <v>17</v>
      </c>
    </row>
    <row r="113" spans="1:9" x14ac:dyDescent="0.2">
      <c r="A113" s="7" t="str">
        <f>IF(AND(Sheet1!A113&gt;=5,Sheet1!A113&lt;=11),"Anak - Anak",IF(AND(Sheet1!A113&gt;=12,Sheet1!A113&lt;=25),"Remaja",IF(AND(Sheet1!A113&gt;=26,Sheet1!A113&lt;=45),"Dewasa","Lansia")))</f>
        <v>Lansia</v>
      </c>
      <c r="B113" s="1" t="str">
        <f>IF(Sheet1!H113&gt;140,"Tinggi",IF(AND(Sheet1!H113&gt;=100,Sheet1!H113&lt;=140),"Sedang","Rendah"))</f>
        <v>Sedang</v>
      </c>
      <c r="C113" s="1" t="str">
        <f>IF(Sheet1!I113&lt;=28.5,"Kurus","Gemuk")</f>
        <v>Kurus</v>
      </c>
      <c r="D113" s="1" t="str">
        <f>IF(Sheet1!J113&lt;=17,"Kurus",IF(AND(Sheet1!J113&gt;=18,Sheet1!J113&lt;=27),"Normal","Gemuk"))</f>
        <v>Normal</v>
      </c>
      <c r="E113" s="1" t="str">
        <f>IF(Sheet1!K113&gt;=200,"Tinggi","Rendah")</f>
        <v>Rendah</v>
      </c>
      <c r="F113" s="1" t="str">
        <f>IF(Sheet1!L113&gt;=126,"Tinggi","Rendah")</f>
        <v>Rendah</v>
      </c>
      <c r="G113" s="1" t="str">
        <f>IF(Sheet1!M113&gt;180,"Tinggi",IF(AND(Sheet1!M113&gt;=145,Sheet1!M113&lt;=180),"Sedang","Rendah"))</f>
        <v>Rendah</v>
      </c>
      <c r="H113" s="1" t="str">
        <f>IF(Sheet1!N113&gt;=200,"Tinggi","Rendah")</f>
        <v>Rendah</v>
      </c>
      <c r="I113" s="3" t="s">
        <v>17</v>
      </c>
    </row>
    <row r="114" spans="1:9" x14ac:dyDescent="0.2">
      <c r="A114" s="7" t="str">
        <f>IF(AND(Sheet1!A114&gt;=5,Sheet1!A114&lt;=11),"Anak - Anak",IF(AND(Sheet1!A114&gt;=12,Sheet1!A114&lt;=25),"Remaja",IF(AND(Sheet1!A114&gt;=26,Sheet1!A114&lt;=45),"Dewasa","Lansia")))</f>
        <v>Lansia</v>
      </c>
      <c r="B114" s="1" t="str">
        <f>IF(Sheet1!H114&gt;140,"Tinggi",IF(AND(Sheet1!H114&gt;=100,Sheet1!H114&lt;=140),"Sedang","Rendah"))</f>
        <v>Sedang</v>
      </c>
      <c r="C114" s="1" t="str">
        <f>IF(Sheet1!I114&lt;=28.5,"Kurus","Gemuk")</f>
        <v>Kurus</v>
      </c>
      <c r="D114" s="1" t="str">
        <f>IF(Sheet1!J114&lt;=17,"Kurus",IF(AND(Sheet1!J114&gt;=18,Sheet1!J114&lt;=27),"Normal","Gemuk"))</f>
        <v>Normal</v>
      </c>
      <c r="E114" s="1" t="str">
        <f>IF(Sheet1!K114&gt;=200,"Tinggi","Rendah")</f>
        <v>Rendah</v>
      </c>
      <c r="F114" s="1" t="str">
        <f>IF(Sheet1!L114&gt;=126,"Tinggi","Rendah")</f>
        <v>Rendah</v>
      </c>
      <c r="G114" s="1" t="str">
        <f>IF(Sheet1!M114&gt;180,"Tinggi",IF(AND(Sheet1!M114&gt;=145,Sheet1!M114&lt;=180),"Sedang","Rendah"))</f>
        <v>Rendah</v>
      </c>
      <c r="H114" s="1" t="str">
        <f>IF(Sheet1!N114&gt;=200,"Tinggi","Rendah")</f>
        <v>Rendah</v>
      </c>
      <c r="I114" s="3" t="s">
        <v>17</v>
      </c>
    </row>
    <row r="115" spans="1:9" x14ac:dyDescent="0.2">
      <c r="A115" s="7" t="str">
        <f>IF(AND(Sheet1!A115&gt;=5,Sheet1!A115&lt;=11),"Anak - Anak",IF(AND(Sheet1!A115&gt;=12,Sheet1!A115&lt;=25),"Remaja",IF(AND(Sheet1!A115&gt;=26,Sheet1!A115&lt;=45),"Dewasa","Lansia")))</f>
        <v>Lansia</v>
      </c>
      <c r="B115" s="1" t="str">
        <f>IF(Sheet1!H115&gt;140,"Tinggi",IF(AND(Sheet1!H115&gt;=100,Sheet1!H115&lt;=140),"Sedang","Rendah"))</f>
        <v>Sedang</v>
      </c>
      <c r="C115" s="1" t="str">
        <f>IF(Sheet1!I115&lt;=28.5,"Kurus","Gemuk")</f>
        <v>Kurus</v>
      </c>
      <c r="D115" s="1" t="str">
        <f>IF(Sheet1!J115&lt;=17,"Kurus",IF(AND(Sheet1!J115&gt;=18,Sheet1!J115&lt;=27),"Normal","Gemuk"))</f>
        <v>Normal</v>
      </c>
      <c r="E115" s="1" t="str">
        <f>IF(Sheet1!K115&gt;=200,"Tinggi","Rendah")</f>
        <v>Rendah</v>
      </c>
      <c r="F115" s="1" t="str">
        <f>IF(Sheet1!L115&gt;=126,"Tinggi","Rendah")</f>
        <v>Rendah</v>
      </c>
      <c r="G115" s="1" t="str">
        <f>IF(Sheet1!M115&gt;180,"Tinggi",IF(AND(Sheet1!M115&gt;=145,Sheet1!M115&lt;=180),"Sedang","Rendah"))</f>
        <v>Rendah</v>
      </c>
      <c r="H115" s="1" t="str">
        <f>IF(Sheet1!N115&gt;=200,"Tinggi","Rendah")</f>
        <v>Rendah</v>
      </c>
      <c r="I115" s="3" t="s">
        <v>17</v>
      </c>
    </row>
    <row r="116" spans="1:9" x14ac:dyDescent="0.2">
      <c r="A116" s="7" t="str">
        <f>IF(AND(Sheet1!A116&gt;=5,Sheet1!A116&lt;=11),"Anak - Anak",IF(AND(Sheet1!A116&gt;=12,Sheet1!A116&lt;=25),"Remaja",IF(AND(Sheet1!A116&gt;=26,Sheet1!A116&lt;=45),"Dewasa","Lansia")))</f>
        <v>Lansia</v>
      </c>
      <c r="B116" s="1" t="str">
        <f>IF(Sheet1!H116&gt;140,"Tinggi",IF(AND(Sheet1!H116&gt;=100,Sheet1!H116&lt;=140),"Sedang","Rendah"))</f>
        <v>Sedang</v>
      </c>
      <c r="C116" s="1" t="str">
        <f>IF(Sheet1!I116&lt;=28.5,"Kurus","Gemuk")</f>
        <v>Kurus</v>
      </c>
      <c r="D116" s="1" t="str">
        <f>IF(Sheet1!J116&lt;=17,"Kurus",IF(AND(Sheet1!J116&gt;=18,Sheet1!J116&lt;=27),"Normal","Gemuk"))</f>
        <v>Normal</v>
      </c>
      <c r="E116" s="1" t="str">
        <f>IF(Sheet1!K116&gt;=200,"Tinggi","Rendah")</f>
        <v>Rendah</v>
      </c>
      <c r="F116" s="1" t="str">
        <f>IF(Sheet1!L116&gt;=126,"Tinggi","Rendah")</f>
        <v>Rendah</v>
      </c>
      <c r="G116" s="1" t="str">
        <f>IF(Sheet1!M116&gt;180,"Tinggi",IF(AND(Sheet1!M116&gt;=145,Sheet1!M116&lt;=180),"Sedang","Rendah"))</f>
        <v>Rendah</v>
      </c>
      <c r="H116" s="1" t="str">
        <f>IF(Sheet1!N116&gt;=200,"Tinggi","Rendah")</f>
        <v>Rendah</v>
      </c>
      <c r="I116" s="3" t="s">
        <v>17</v>
      </c>
    </row>
    <row r="117" spans="1:9" x14ac:dyDescent="0.2">
      <c r="A117" s="7" t="str">
        <f>IF(AND(Sheet1!A117&gt;=5,Sheet1!A117&lt;=11),"Anak - Anak",IF(AND(Sheet1!A117&gt;=12,Sheet1!A117&lt;=25),"Remaja",IF(AND(Sheet1!A117&gt;=26,Sheet1!A117&lt;=45),"Dewasa","Lansia")))</f>
        <v>Lansia</v>
      </c>
      <c r="B117" s="1" t="str">
        <f>IF(Sheet1!H117&gt;140,"Tinggi",IF(AND(Sheet1!H117&gt;=100,Sheet1!H117&lt;=140),"Sedang","Rendah"))</f>
        <v>Sedang</v>
      </c>
      <c r="C117" s="1" t="str">
        <f>IF(Sheet1!I117&lt;=28.5,"Kurus","Gemuk")</f>
        <v>Kurus</v>
      </c>
      <c r="D117" s="1" t="str">
        <f>IF(Sheet1!J117&lt;=17,"Kurus",IF(AND(Sheet1!J117&gt;=18,Sheet1!J117&lt;=27),"Normal","Gemuk"))</f>
        <v>Normal</v>
      </c>
      <c r="E117" s="1" t="str">
        <f>IF(Sheet1!K117&gt;=200,"Tinggi","Rendah")</f>
        <v>Rendah</v>
      </c>
      <c r="F117" s="1" t="str">
        <f>IF(Sheet1!L117&gt;=126,"Tinggi","Rendah")</f>
        <v>Rendah</v>
      </c>
      <c r="G117" s="1" t="str">
        <f>IF(Sheet1!M117&gt;180,"Tinggi",IF(AND(Sheet1!M117&gt;=145,Sheet1!M117&lt;=180),"Sedang","Rendah"))</f>
        <v>Rendah</v>
      </c>
      <c r="H117" s="1" t="str">
        <f>IF(Sheet1!N117&gt;=200,"Tinggi","Rendah")</f>
        <v>Rendah</v>
      </c>
      <c r="I117" s="3" t="s">
        <v>17</v>
      </c>
    </row>
    <row r="118" spans="1:9" x14ac:dyDescent="0.2">
      <c r="A118" s="7" t="str">
        <f>IF(AND(Sheet1!A118&gt;=5,Sheet1!A118&lt;=11),"Anak - Anak",IF(AND(Sheet1!A118&gt;=12,Sheet1!A118&lt;=25),"Remaja",IF(AND(Sheet1!A118&gt;=26,Sheet1!A118&lt;=45),"Dewasa","Lansia")))</f>
        <v>Lansia</v>
      </c>
      <c r="B118" s="1" t="str">
        <f>IF(Sheet1!H118&gt;140,"Tinggi",IF(AND(Sheet1!H118&gt;=100,Sheet1!H118&lt;=140),"Sedang","Rendah"))</f>
        <v>Sedang</v>
      </c>
      <c r="C118" s="1" t="str">
        <f>IF(Sheet1!I118&lt;=28.5,"Kurus","Gemuk")</f>
        <v>Kurus</v>
      </c>
      <c r="D118" s="1" t="str">
        <f>IF(Sheet1!J118&lt;=17,"Kurus",IF(AND(Sheet1!J118&gt;=18,Sheet1!J118&lt;=27),"Normal","Gemuk"))</f>
        <v>Normal</v>
      </c>
      <c r="E118" s="1" t="str">
        <f>IF(Sheet1!K118&gt;=200,"Tinggi","Rendah")</f>
        <v>Rendah</v>
      </c>
      <c r="F118" s="1" t="str">
        <f>IF(Sheet1!L118&gt;=126,"Tinggi","Rendah")</f>
        <v>Rendah</v>
      </c>
      <c r="G118" s="1" t="str">
        <f>IF(Sheet1!M118&gt;180,"Tinggi",IF(AND(Sheet1!M118&gt;=145,Sheet1!M118&lt;=180),"Sedang","Rendah"))</f>
        <v>Rendah</v>
      </c>
      <c r="H118" s="1" t="str">
        <f>IF(Sheet1!N118&gt;=200,"Tinggi","Rendah")</f>
        <v>Rendah</v>
      </c>
      <c r="I118" s="3" t="s">
        <v>17</v>
      </c>
    </row>
    <row r="119" spans="1:9" x14ac:dyDescent="0.2">
      <c r="A119" s="7" t="str">
        <f>IF(AND(Sheet1!A119&gt;=5,Sheet1!A119&lt;=11),"Anak - Anak",IF(AND(Sheet1!A119&gt;=12,Sheet1!A119&lt;=25),"Remaja",IF(AND(Sheet1!A119&gt;=26,Sheet1!A119&lt;=45),"Dewasa","Lansia")))</f>
        <v>Lansia</v>
      </c>
      <c r="B119" s="1" t="str">
        <f>IF(Sheet1!H119&gt;140,"Tinggi",IF(AND(Sheet1!H119&gt;=100,Sheet1!H119&lt;=140),"Sedang","Rendah"))</f>
        <v>Sedang</v>
      </c>
      <c r="C119" s="1" t="str">
        <f>IF(Sheet1!I119&lt;=28.5,"Kurus","Gemuk")</f>
        <v>Kurus</v>
      </c>
      <c r="D119" s="1" t="str">
        <f>IF(Sheet1!J119&lt;=17,"Kurus",IF(AND(Sheet1!J119&gt;=18,Sheet1!J119&lt;=27),"Normal","Gemuk"))</f>
        <v>Normal</v>
      </c>
      <c r="E119" s="1" t="str">
        <f>IF(Sheet1!K119&gt;=200,"Tinggi","Rendah")</f>
        <v>Rendah</v>
      </c>
      <c r="F119" s="1" t="str">
        <f>IF(Sheet1!L119&gt;=126,"Tinggi","Rendah")</f>
        <v>Rendah</v>
      </c>
      <c r="G119" s="1" t="str">
        <f>IF(Sheet1!M119&gt;180,"Tinggi",IF(AND(Sheet1!M119&gt;=145,Sheet1!M119&lt;=180),"Sedang","Rendah"))</f>
        <v>Rendah</v>
      </c>
      <c r="H119" s="1" t="str">
        <f>IF(Sheet1!N119&gt;=200,"Tinggi","Rendah")</f>
        <v>Rendah</v>
      </c>
      <c r="I119" s="3" t="s">
        <v>17</v>
      </c>
    </row>
    <row r="120" spans="1:9" x14ac:dyDescent="0.2">
      <c r="A120" s="7" t="str">
        <f>IF(AND(Sheet1!A120&gt;=5,Sheet1!A120&lt;=11),"Anak - Anak",IF(AND(Sheet1!A120&gt;=12,Sheet1!A120&lt;=25),"Remaja",IF(AND(Sheet1!A120&gt;=26,Sheet1!A120&lt;=45),"Dewasa","Lansia")))</f>
        <v>Lansia</v>
      </c>
      <c r="B120" s="1" t="str">
        <f>IF(Sheet1!H120&gt;140,"Tinggi",IF(AND(Sheet1!H120&gt;=100,Sheet1!H120&lt;=140),"Sedang","Rendah"))</f>
        <v>Sedang</v>
      </c>
      <c r="C120" s="1" t="str">
        <f>IF(Sheet1!I120&lt;=28.5,"Kurus","Gemuk")</f>
        <v>Kurus</v>
      </c>
      <c r="D120" s="1" t="str">
        <f>IF(Sheet1!J120&lt;=17,"Kurus",IF(AND(Sheet1!J120&gt;=18,Sheet1!J120&lt;=27),"Normal","Gemuk"))</f>
        <v>Normal</v>
      </c>
      <c r="E120" s="1" t="str">
        <f>IF(Sheet1!K120&gt;=200,"Tinggi","Rendah")</f>
        <v>Rendah</v>
      </c>
      <c r="F120" s="1" t="str">
        <f>IF(Sheet1!L120&gt;=126,"Tinggi","Rendah")</f>
        <v>Rendah</v>
      </c>
      <c r="G120" s="1" t="str">
        <f>IF(Sheet1!M120&gt;180,"Tinggi",IF(AND(Sheet1!M120&gt;=145,Sheet1!M120&lt;=180),"Sedang","Rendah"))</f>
        <v>Rendah</v>
      </c>
      <c r="H120" s="1" t="str">
        <f>IF(Sheet1!N120&gt;=200,"Tinggi","Rendah")</f>
        <v>Rendah</v>
      </c>
      <c r="I120" s="3" t="s">
        <v>17</v>
      </c>
    </row>
    <row r="121" spans="1:9" x14ac:dyDescent="0.2">
      <c r="A121" s="7" t="str">
        <f>IF(AND(Sheet1!A121&gt;=5,Sheet1!A121&lt;=11),"Anak - Anak",IF(AND(Sheet1!A121&gt;=12,Sheet1!A121&lt;=25),"Remaja",IF(AND(Sheet1!A121&gt;=26,Sheet1!A121&lt;=45),"Dewasa","Lansia")))</f>
        <v>Lansia</v>
      </c>
      <c r="B121" s="1" t="str">
        <f>IF(Sheet1!H121&gt;140,"Tinggi",IF(AND(Sheet1!H121&gt;=100,Sheet1!H121&lt;=140),"Sedang","Rendah"))</f>
        <v>Sedang</v>
      </c>
      <c r="C121" s="1" t="str">
        <f>IF(Sheet1!I121&lt;=28.5,"Kurus","Gemuk")</f>
        <v>Kurus</v>
      </c>
      <c r="D121" s="1" t="str">
        <f>IF(Sheet1!J121&lt;=17,"Kurus",IF(AND(Sheet1!J121&gt;=18,Sheet1!J121&lt;=27),"Normal","Gemuk"))</f>
        <v>Normal</v>
      </c>
      <c r="E121" s="1" t="str">
        <f>IF(Sheet1!K121&gt;=200,"Tinggi","Rendah")</f>
        <v>Rendah</v>
      </c>
      <c r="F121" s="1" t="str">
        <f>IF(Sheet1!L121&gt;=126,"Tinggi","Rendah")</f>
        <v>Rendah</v>
      </c>
      <c r="G121" s="1" t="str">
        <f>IF(Sheet1!M121&gt;180,"Tinggi",IF(AND(Sheet1!M121&gt;=145,Sheet1!M121&lt;=180),"Sedang","Rendah"))</f>
        <v>Rendah</v>
      </c>
      <c r="H121" s="1" t="str">
        <f>IF(Sheet1!N121&gt;=200,"Tinggi","Rendah")</f>
        <v>Rendah</v>
      </c>
      <c r="I121" s="3" t="s">
        <v>17</v>
      </c>
    </row>
    <row r="122" spans="1:9" x14ac:dyDescent="0.2">
      <c r="A122" s="7" t="str">
        <f>IF(AND(Sheet1!A122&gt;=5,Sheet1!A122&lt;=11),"Anak - Anak",IF(AND(Sheet1!A122&gt;=12,Sheet1!A122&lt;=25),"Remaja",IF(AND(Sheet1!A122&gt;=26,Sheet1!A122&lt;=45),"Dewasa","Lansia")))</f>
        <v>Lansia</v>
      </c>
      <c r="B122" s="1" t="str">
        <f>IF(Sheet1!H122&gt;140,"Tinggi",IF(AND(Sheet1!H122&gt;=100,Sheet1!H122&lt;=140),"Sedang","Rendah"))</f>
        <v>Sedang</v>
      </c>
      <c r="C122" s="1" t="str">
        <f>IF(Sheet1!I122&lt;=28.5,"Kurus","Gemuk")</f>
        <v>Kurus</v>
      </c>
      <c r="D122" s="1" t="str">
        <f>IF(Sheet1!J122&lt;=17,"Kurus",IF(AND(Sheet1!J122&gt;=18,Sheet1!J122&lt;=27),"Normal","Gemuk"))</f>
        <v>Normal</v>
      </c>
      <c r="E122" s="1" t="str">
        <f>IF(Sheet1!K122&gt;=200,"Tinggi","Rendah")</f>
        <v>Rendah</v>
      </c>
      <c r="F122" s="1" t="str">
        <f>IF(Sheet1!L122&gt;=126,"Tinggi","Rendah")</f>
        <v>Rendah</v>
      </c>
      <c r="G122" s="1" t="str">
        <f>IF(Sheet1!M122&gt;180,"Tinggi",IF(AND(Sheet1!M122&gt;=145,Sheet1!M122&lt;=180),"Sedang","Rendah"))</f>
        <v>Rendah</v>
      </c>
      <c r="H122" s="1" t="str">
        <f>IF(Sheet1!N122&gt;=200,"Tinggi","Rendah")</f>
        <v>Rendah</v>
      </c>
      <c r="I122" s="3" t="s">
        <v>17</v>
      </c>
    </row>
    <row r="123" spans="1:9" x14ac:dyDescent="0.2">
      <c r="A123" s="7" t="str">
        <f>IF(AND(Sheet1!A123&gt;=5,Sheet1!A123&lt;=11),"Anak - Anak",IF(AND(Sheet1!A123&gt;=12,Sheet1!A123&lt;=25),"Remaja",IF(AND(Sheet1!A123&gt;=26,Sheet1!A123&lt;=45),"Dewasa","Lansia")))</f>
        <v>Lansia</v>
      </c>
      <c r="B123" s="1" t="str">
        <f>IF(Sheet1!H123&gt;140,"Tinggi",IF(AND(Sheet1!H123&gt;=100,Sheet1!H123&lt;=140),"Sedang","Rendah"))</f>
        <v>Sedang</v>
      </c>
      <c r="C123" s="1" t="str">
        <f>IF(Sheet1!I123&lt;=28.5,"Kurus","Gemuk")</f>
        <v>Kurus</v>
      </c>
      <c r="D123" s="1" t="str">
        <f>IF(Sheet1!J123&lt;=17,"Kurus",IF(AND(Sheet1!J123&gt;=18,Sheet1!J123&lt;=27),"Normal","Gemuk"))</f>
        <v>Normal</v>
      </c>
      <c r="E123" s="1" t="str">
        <f>IF(Sheet1!K123&gt;=200,"Tinggi","Rendah")</f>
        <v>Rendah</v>
      </c>
      <c r="F123" s="1" t="str">
        <f>IF(Sheet1!L123&gt;=126,"Tinggi","Rendah")</f>
        <v>Rendah</v>
      </c>
      <c r="G123" s="1" t="str">
        <f>IF(Sheet1!M123&gt;180,"Tinggi",IF(AND(Sheet1!M123&gt;=145,Sheet1!M123&lt;=180),"Sedang","Rendah"))</f>
        <v>Rendah</v>
      </c>
      <c r="H123" s="1" t="str">
        <f>IF(Sheet1!N123&gt;=200,"Tinggi","Rendah")</f>
        <v>Rendah</v>
      </c>
      <c r="I123" s="3" t="s">
        <v>17</v>
      </c>
    </row>
    <row r="124" spans="1:9" x14ac:dyDescent="0.2">
      <c r="A124" s="7" t="str">
        <f>IF(AND(Sheet1!A124&gt;=5,Sheet1!A124&lt;=11),"Anak - Anak",IF(AND(Sheet1!A124&gt;=12,Sheet1!A124&lt;=25),"Remaja",IF(AND(Sheet1!A124&gt;=26,Sheet1!A124&lt;=45),"Dewasa","Lansia")))</f>
        <v>Lansia</v>
      </c>
      <c r="B124" s="1" t="str">
        <f>IF(Sheet1!H124&gt;140,"Tinggi",IF(AND(Sheet1!H124&gt;=100,Sheet1!H124&lt;=140),"Sedang","Rendah"))</f>
        <v>Sedang</v>
      </c>
      <c r="C124" s="1" t="str">
        <f>IF(Sheet1!I124&lt;=28.5,"Kurus","Gemuk")</f>
        <v>Kurus</v>
      </c>
      <c r="D124" s="1" t="str">
        <f>IF(Sheet1!J124&lt;=17,"Kurus",IF(AND(Sheet1!J124&gt;=18,Sheet1!J124&lt;=27),"Normal","Gemuk"))</f>
        <v>Normal</v>
      </c>
      <c r="E124" s="1" t="str">
        <f>IF(Sheet1!K124&gt;=200,"Tinggi","Rendah")</f>
        <v>Rendah</v>
      </c>
      <c r="F124" s="1" t="str">
        <f>IF(Sheet1!L124&gt;=126,"Tinggi","Rendah")</f>
        <v>Rendah</v>
      </c>
      <c r="G124" s="1" t="str">
        <f>IF(Sheet1!M124&gt;180,"Tinggi",IF(AND(Sheet1!M124&gt;=145,Sheet1!M124&lt;=180),"Sedang","Rendah"))</f>
        <v>Rendah</v>
      </c>
      <c r="H124" s="1" t="str">
        <f>IF(Sheet1!N124&gt;=200,"Tinggi","Rendah")</f>
        <v>Rendah</v>
      </c>
      <c r="I124" s="3" t="s">
        <v>17</v>
      </c>
    </row>
    <row r="125" spans="1:9" x14ac:dyDescent="0.2">
      <c r="A125" s="7" t="str">
        <f>IF(AND(Sheet1!A125&gt;=5,Sheet1!A125&lt;=11),"Anak - Anak",IF(AND(Sheet1!A125&gt;=12,Sheet1!A125&lt;=25),"Remaja",IF(AND(Sheet1!A125&gt;=26,Sheet1!A125&lt;=45),"Dewasa","Lansia")))</f>
        <v>Lansia</v>
      </c>
      <c r="B125" s="1" t="str">
        <f>IF(Sheet1!H125&gt;140,"Tinggi",IF(AND(Sheet1!H125&gt;=100,Sheet1!H125&lt;=140),"Sedang","Rendah"))</f>
        <v>Sedang</v>
      </c>
      <c r="C125" s="1" t="str">
        <f>IF(Sheet1!I125&lt;=28.5,"Kurus","Gemuk")</f>
        <v>Kurus</v>
      </c>
      <c r="D125" s="1" t="str">
        <f>IF(Sheet1!J125&lt;=17,"Kurus",IF(AND(Sheet1!J125&gt;=18,Sheet1!J125&lt;=27),"Normal","Gemuk"))</f>
        <v>Normal</v>
      </c>
      <c r="E125" s="1" t="str">
        <f>IF(Sheet1!K125&gt;=200,"Tinggi","Rendah")</f>
        <v>Rendah</v>
      </c>
      <c r="F125" s="1" t="str">
        <f>IF(Sheet1!L125&gt;=126,"Tinggi","Rendah")</f>
        <v>Rendah</v>
      </c>
      <c r="G125" s="1" t="str">
        <f>IF(Sheet1!M125&gt;180,"Tinggi",IF(AND(Sheet1!M125&gt;=145,Sheet1!M125&lt;=180),"Sedang","Rendah"))</f>
        <v>Rendah</v>
      </c>
      <c r="H125" s="1" t="str">
        <f>IF(Sheet1!N125&gt;=200,"Tinggi","Rendah")</f>
        <v>Rendah</v>
      </c>
      <c r="I125" s="3" t="s">
        <v>17</v>
      </c>
    </row>
    <row r="126" spans="1:9" x14ac:dyDescent="0.2">
      <c r="A126" s="7" t="str">
        <f>IF(AND(Sheet1!A126&gt;=5,Sheet1!A126&lt;=11),"Anak - Anak",IF(AND(Sheet1!A126&gt;=12,Sheet1!A126&lt;=25),"Remaja",IF(AND(Sheet1!A126&gt;=26,Sheet1!A126&lt;=45),"Dewasa","Lansia")))</f>
        <v>Lansia</v>
      </c>
      <c r="B126" s="1" t="str">
        <f>IF(Sheet1!H126&gt;140,"Tinggi",IF(AND(Sheet1!H126&gt;=100,Sheet1!H126&lt;=140),"Sedang","Rendah"))</f>
        <v>Sedang</v>
      </c>
      <c r="C126" s="1" t="str">
        <f>IF(Sheet1!I126&lt;=28.5,"Kurus","Gemuk")</f>
        <v>Kurus</v>
      </c>
      <c r="D126" s="1" t="str">
        <f>IF(Sheet1!J126&lt;=17,"Kurus",IF(AND(Sheet1!J126&gt;=18,Sheet1!J126&lt;=27),"Normal","Gemuk"))</f>
        <v>Normal</v>
      </c>
      <c r="E126" s="1" t="str">
        <f>IF(Sheet1!K126&gt;=200,"Tinggi","Rendah")</f>
        <v>Rendah</v>
      </c>
      <c r="F126" s="1" t="str">
        <f>IF(Sheet1!L126&gt;=126,"Tinggi","Rendah")</f>
        <v>Rendah</v>
      </c>
      <c r="G126" s="1" t="str">
        <f>IF(Sheet1!M126&gt;180,"Tinggi",IF(AND(Sheet1!M126&gt;=145,Sheet1!M126&lt;=180),"Sedang","Rendah"))</f>
        <v>Rendah</v>
      </c>
      <c r="H126" s="1" t="str">
        <f>IF(Sheet1!N126&gt;=200,"Tinggi","Rendah")</f>
        <v>Rendah</v>
      </c>
      <c r="I126" s="3" t="s">
        <v>17</v>
      </c>
    </row>
    <row r="127" spans="1:9" x14ac:dyDescent="0.2">
      <c r="A127" s="7" t="str">
        <f>IF(AND(Sheet1!A127&gt;=5,Sheet1!A127&lt;=11),"Anak - Anak",IF(AND(Sheet1!A127&gt;=12,Sheet1!A127&lt;=25),"Remaja",IF(AND(Sheet1!A127&gt;=26,Sheet1!A127&lt;=45),"Dewasa","Lansia")))</f>
        <v>Dewasa</v>
      </c>
      <c r="B127" s="1" t="str">
        <f>IF(Sheet1!H127&gt;140,"Tinggi",IF(AND(Sheet1!H127&gt;=100,Sheet1!H127&lt;=140),"Sedang","Rendah"))</f>
        <v>Sedang</v>
      </c>
      <c r="C127" s="1" t="str">
        <f>IF(Sheet1!I127&lt;=28.5,"Kurus","Gemuk")</f>
        <v>Kurus</v>
      </c>
      <c r="D127" s="1" t="str">
        <f>IF(Sheet1!J127&lt;=17,"Kurus",IF(AND(Sheet1!J127&gt;=18,Sheet1!J127&lt;=27),"Normal","Gemuk"))</f>
        <v>Normal</v>
      </c>
      <c r="E127" s="1" t="str">
        <f>IF(Sheet1!K127&gt;=200,"Tinggi","Rendah")</f>
        <v>Rendah</v>
      </c>
      <c r="F127" s="1" t="str">
        <f>IF(Sheet1!L127&gt;=126,"Tinggi","Rendah")</f>
        <v>Rendah</v>
      </c>
      <c r="G127" s="1" t="str">
        <f>IF(Sheet1!M127&gt;180,"Tinggi",IF(AND(Sheet1!M127&gt;=145,Sheet1!M127&lt;=180),"Sedang","Rendah"))</f>
        <v>Rendah</v>
      </c>
      <c r="H127" s="1" t="str">
        <f>IF(Sheet1!N127&gt;=200,"Tinggi","Rendah")</f>
        <v>Rendah</v>
      </c>
      <c r="I127" s="3" t="s">
        <v>17</v>
      </c>
    </row>
    <row r="128" spans="1:9" x14ac:dyDescent="0.2">
      <c r="A128" s="7" t="str">
        <f>IF(AND(Sheet1!A128&gt;=5,Sheet1!A128&lt;=11),"Anak - Anak",IF(AND(Sheet1!A128&gt;=12,Sheet1!A128&lt;=25),"Remaja",IF(AND(Sheet1!A128&gt;=26,Sheet1!A128&lt;=45),"Dewasa","Lansia")))</f>
        <v>Lansia</v>
      </c>
      <c r="B128" s="1" t="str">
        <f>IF(Sheet1!H128&gt;140,"Tinggi",IF(AND(Sheet1!H128&gt;=100,Sheet1!H128&lt;=140),"Sedang","Rendah"))</f>
        <v>Sedang</v>
      </c>
      <c r="C128" s="1" t="str">
        <f>IF(Sheet1!I128&lt;=28.5,"Kurus","Gemuk")</f>
        <v>Kurus</v>
      </c>
      <c r="D128" s="1" t="str">
        <f>IF(Sheet1!J128&lt;=17,"Kurus",IF(AND(Sheet1!J128&gt;=18,Sheet1!J128&lt;=27),"Normal","Gemuk"))</f>
        <v>Normal</v>
      </c>
      <c r="E128" s="1" t="str">
        <f>IF(Sheet1!K128&gt;=200,"Tinggi","Rendah")</f>
        <v>Rendah</v>
      </c>
      <c r="F128" s="1" t="str">
        <f>IF(Sheet1!L128&gt;=126,"Tinggi","Rendah")</f>
        <v>Rendah</v>
      </c>
      <c r="G128" s="1" t="str">
        <f>IF(Sheet1!M128&gt;180,"Tinggi",IF(AND(Sheet1!M128&gt;=145,Sheet1!M128&lt;=180),"Sedang","Rendah"))</f>
        <v>Rendah</v>
      </c>
      <c r="H128" s="1" t="str">
        <f>IF(Sheet1!N128&gt;=200,"Tinggi","Rendah")</f>
        <v>Rendah</v>
      </c>
      <c r="I128" s="3" t="s">
        <v>17</v>
      </c>
    </row>
    <row r="129" spans="1:9" x14ac:dyDescent="0.2">
      <c r="A129" s="7" t="str">
        <f>IF(AND(Sheet1!A129&gt;=5,Sheet1!A129&lt;=11),"Anak - Anak",IF(AND(Sheet1!A129&gt;=12,Sheet1!A129&lt;=25),"Remaja",IF(AND(Sheet1!A129&gt;=26,Sheet1!A129&lt;=45),"Dewasa","Lansia")))</f>
        <v>Lansia</v>
      </c>
      <c r="B129" s="1" t="str">
        <f>IF(Sheet1!H129&gt;140,"Tinggi",IF(AND(Sheet1!H129&gt;=100,Sheet1!H129&lt;=140),"Sedang","Rendah"))</f>
        <v>Sedang</v>
      </c>
      <c r="C129" s="1" t="str">
        <f>IF(Sheet1!I129&lt;=28.5,"Kurus","Gemuk")</f>
        <v>Kurus</v>
      </c>
      <c r="D129" s="1" t="str">
        <f>IF(Sheet1!J129&lt;=17,"Kurus",IF(AND(Sheet1!J129&gt;=18,Sheet1!J129&lt;=27),"Normal","Gemuk"))</f>
        <v>Normal</v>
      </c>
      <c r="E129" s="1" t="str">
        <f>IF(Sheet1!K129&gt;=200,"Tinggi","Rendah")</f>
        <v>Rendah</v>
      </c>
      <c r="F129" s="1" t="str">
        <f>IF(Sheet1!L129&gt;=126,"Tinggi","Rendah")</f>
        <v>Rendah</v>
      </c>
      <c r="G129" s="1" t="str">
        <f>IF(Sheet1!M129&gt;180,"Tinggi",IF(AND(Sheet1!M129&gt;=145,Sheet1!M129&lt;=180),"Sedang","Rendah"))</f>
        <v>Rendah</v>
      </c>
      <c r="H129" s="1" t="str">
        <f>IF(Sheet1!N129&gt;=200,"Tinggi","Rendah")</f>
        <v>Rendah</v>
      </c>
      <c r="I129" s="3" t="s">
        <v>17</v>
      </c>
    </row>
    <row r="130" spans="1:9" x14ac:dyDescent="0.2">
      <c r="A130" s="7" t="str">
        <f>IF(AND(Sheet1!A130&gt;=5,Sheet1!A130&lt;=11),"Anak - Anak",IF(AND(Sheet1!A130&gt;=12,Sheet1!A130&lt;=25),"Remaja",IF(AND(Sheet1!A130&gt;=26,Sheet1!A130&lt;=45),"Dewasa","Lansia")))</f>
        <v>Lansia</v>
      </c>
      <c r="B130" s="1" t="str">
        <f>IF(Sheet1!H130&gt;140,"Tinggi",IF(AND(Sheet1!H130&gt;=100,Sheet1!H130&lt;=140),"Sedang","Rendah"))</f>
        <v>Tinggi</v>
      </c>
      <c r="C130" s="1" t="str">
        <f>IF(Sheet1!I130&lt;=28.5,"Kurus","Gemuk")</f>
        <v>Kurus</v>
      </c>
      <c r="D130" s="1" t="str">
        <f>IF(Sheet1!J130&lt;=17,"Kurus",IF(AND(Sheet1!J130&gt;=18,Sheet1!J130&lt;=27),"Normal","Gemuk"))</f>
        <v>Normal</v>
      </c>
      <c r="E130" s="1" t="str">
        <f>IF(Sheet1!K130&gt;=200,"Tinggi","Rendah")</f>
        <v>Rendah</v>
      </c>
      <c r="F130" s="1" t="str">
        <f>IF(Sheet1!L130&gt;=126,"Tinggi","Rendah")</f>
        <v>Rendah</v>
      </c>
      <c r="G130" s="1" t="str">
        <f>IF(Sheet1!M130&gt;180,"Tinggi",IF(AND(Sheet1!M130&gt;=145,Sheet1!M130&lt;=180),"Sedang","Rendah"))</f>
        <v>Rendah</v>
      </c>
      <c r="H130" s="1" t="str">
        <f>IF(Sheet1!N130&gt;=200,"Tinggi","Rendah")</f>
        <v>Rendah</v>
      </c>
      <c r="I130" s="3" t="s">
        <v>17</v>
      </c>
    </row>
    <row r="131" spans="1:9" x14ac:dyDescent="0.2">
      <c r="A131" s="7" t="str">
        <f>IF(AND(Sheet1!A131&gt;=5,Sheet1!A131&lt;=11),"Anak - Anak",IF(AND(Sheet1!A131&gt;=12,Sheet1!A131&lt;=25),"Remaja",IF(AND(Sheet1!A131&gt;=26,Sheet1!A131&lt;=45),"Dewasa","Lansia")))</f>
        <v>Remaja</v>
      </c>
      <c r="B131" s="1" t="str">
        <f>IF(Sheet1!H131&gt;140,"Tinggi",IF(AND(Sheet1!H131&gt;=100,Sheet1!H131&lt;=140),"Sedang","Rendah"))</f>
        <v>Sedang</v>
      </c>
      <c r="C131" s="1" t="str">
        <f>IF(Sheet1!I131&lt;=28.5,"Kurus","Gemuk")</f>
        <v>Kurus</v>
      </c>
      <c r="D131" s="1" t="str">
        <f>IF(Sheet1!J131&lt;=17,"Kurus",IF(AND(Sheet1!J131&gt;=18,Sheet1!J131&lt;=27),"Normal","Gemuk"))</f>
        <v>Normal</v>
      </c>
      <c r="E131" s="1" t="str">
        <f>IF(Sheet1!K131&gt;=200,"Tinggi","Rendah")</f>
        <v>Rendah</v>
      </c>
      <c r="F131" s="1" t="str">
        <f>IF(Sheet1!L131&gt;=126,"Tinggi","Rendah")</f>
        <v>Rendah</v>
      </c>
      <c r="G131" s="1" t="str">
        <f>IF(Sheet1!M131&gt;180,"Tinggi",IF(AND(Sheet1!M131&gt;=145,Sheet1!M131&lt;=180),"Sedang","Rendah"))</f>
        <v>Rendah</v>
      </c>
      <c r="H131" s="1" t="str">
        <f>IF(Sheet1!N131&gt;=200,"Tinggi","Rendah")</f>
        <v>Rendah</v>
      </c>
      <c r="I131" s="3" t="s">
        <v>17</v>
      </c>
    </row>
    <row r="132" spans="1:9" x14ac:dyDescent="0.2">
      <c r="A132" s="7" t="str">
        <f>IF(AND(Sheet1!A132&gt;=5,Sheet1!A132&lt;=11),"Anak - Anak",IF(AND(Sheet1!A132&gt;=12,Sheet1!A132&lt;=25),"Remaja",IF(AND(Sheet1!A132&gt;=26,Sheet1!A132&lt;=45),"Dewasa","Lansia")))</f>
        <v>Lansia</v>
      </c>
      <c r="B132" s="1" t="str">
        <f>IF(Sheet1!H132&gt;140,"Tinggi",IF(AND(Sheet1!H132&gt;=100,Sheet1!H132&lt;=140),"Sedang","Rendah"))</f>
        <v>Sedang</v>
      </c>
      <c r="C132" s="1" t="str">
        <f>IF(Sheet1!I132&lt;=28.5,"Kurus","Gemuk")</f>
        <v>Kurus</v>
      </c>
      <c r="D132" s="1" t="str">
        <f>IF(Sheet1!J132&lt;=17,"Kurus",IF(AND(Sheet1!J132&gt;=18,Sheet1!J132&lt;=27),"Normal","Gemuk"))</f>
        <v>Normal</v>
      </c>
      <c r="E132" s="1" t="str">
        <f>IF(Sheet1!K132&gt;=200,"Tinggi","Rendah")</f>
        <v>Rendah</v>
      </c>
      <c r="F132" s="1" t="str">
        <f>IF(Sheet1!L132&gt;=126,"Tinggi","Rendah")</f>
        <v>Rendah</v>
      </c>
      <c r="G132" s="1" t="str">
        <f>IF(Sheet1!M132&gt;180,"Tinggi",IF(AND(Sheet1!M132&gt;=145,Sheet1!M132&lt;=180),"Sedang","Rendah"))</f>
        <v>Rendah</v>
      </c>
      <c r="H132" s="1" t="str">
        <f>IF(Sheet1!N132&gt;=200,"Tinggi","Rendah")</f>
        <v>Rendah</v>
      </c>
      <c r="I132" s="3" t="s">
        <v>17</v>
      </c>
    </row>
    <row r="133" spans="1:9" x14ac:dyDescent="0.2">
      <c r="A133" s="7" t="str">
        <f>IF(AND(Sheet1!A133&gt;=5,Sheet1!A133&lt;=11),"Anak - Anak",IF(AND(Sheet1!A133&gt;=12,Sheet1!A133&lt;=25),"Remaja",IF(AND(Sheet1!A133&gt;=26,Sheet1!A133&lt;=45),"Dewasa","Lansia")))</f>
        <v>Dewasa</v>
      </c>
      <c r="B133" s="1" t="str">
        <f>IF(Sheet1!H133&gt;140,"Tinggi",IF(AND(Sheet1!H133&gt;=100,Sheet1!H133&lt;=140),"Sedang","Rendah"))</f>
        <v>Sedang</v>
      </c>
      <c r="C133" s="1" t="str">
        <f>IF(Sheet1!I133&lt;=28.5,"Kurus","Gemuk")</f>
        <v>Kurus</v>
      </c>
      <c r="D133" s="1" t="str">
        <f>IF(Sheet1!J133&lt;=17,"Kurus",IF(AND(Sheet1!J133&gt;=18,Sheet1!J133&lt;=27),"Normal","Gemuk"))</f>
        <v>Normal</v>
      </c>
      <c r="E133" s="1" t="str">
        <f>IF(Sheet1!K133&gt;=200,"Tinggi","Rendah")</f>
        <v>Rendah</v>
      </c>
      <c r="F133" s="1" t="str">
        <f>IF(Sheet1!L133&gt;=126,"Tinggi","Rendah")</f>
        <v>Rendah</v>
      </c>
      <c r="G133" s="1" t="str">
        <f>IF(Sheet1!M133&gt;180,"Tinggi",IF(AND(Sheet1!M133&gt;=145,Sheet1!M133&lt;=180),"Sedang","Rendah"))</f>
        <v>Rendah</v>
      </c>
      <c r="H133" s="1" t="str">
        <f>IF(Sheet1!N133&gt;=200,"Tinggi","Rendah")</f>
        <v>Rendah</v>
      </c>
      <c r="I133" s="3" t="s">
        <v>17</v>
      </c>
    </row>
    <row r="134" spans="1:9" x14ac:dyDescent="0.2">
      <c r="A134" s="7" t="str">
        <f>IF(AND(Sheet1!A134&gt;=5,Sheet1!A134&lt;=11),"Anak - Anak",IF(AND(Sheet1!A134&gt;=12,Sheet1!A134&lt;=25),"Remaja",IF(AND(Sheet1!A134&gt;=26,Sheet1!A134&lt;=45),"Dewasa","Lansia")))</f>
        <v>Dewasa</v>
      </c>
      <c r="B134" s="1" t="str">
        <f>IF(Sheet1!H134&gt;140,"Tinggi",IF(AND(Sheet1!H134&gt;=100,Sheet1!H134&lt;=140),"Sedang","Rendah"))</f>
        <v>Sedang</v>
      </c>
      <c r="C134" s="1" t="str">
        <f>IF(Sheet1!I134&lt;=28.5,"Kurus","Gemuk")</f>
        <v>Kurus</v>
      </c>
      <c r="D134" s="1" t="str">
        <f>IF(Sheet1!J134&lt;=17,"Kurus",IF(AND(Sheet1!J134&gt;=18,Sheet1!J134&lt;=27),"Normal","Gemuk"))</f>
        <v>Normal</v>
      </c>
      <c r="E134" s="1" t="str">
        <f>IF(Sheet1!K134&gt;=200,"Tinggi","Rendah")</f>
        <v>Rendah</v>
      </c>
      <c r="F134" s="1" t="str">
        <f>IF(Sheet1!L134&gt;=126,"Tinggi","Rendah")</f>
        <v>Rendah</v>
      </c>
      <c r="G134" s="1" t="str">
        <f>IF(Sheet1!M134&gt;180,"Tinggi",IF(AND(Sheet1!M134&gt;=145,Sheet1!M134&lt;=180),"Sedang","Rendah"))</f>
        <v>Rendah</v>
      </c>
      <c r="H134" s="1" t="str">
        <f>IF(Sheet1!N134&gt;=200,"Tinggi","Rendah")</f>
        <v>Rendah</v>
      </c>
      <c r="I134" s="3" t="s">
        <v>17</v>
      </c>
    </row>
    <row r="135" spans="1:9" x14ac:dyDescent="0.2">
      <c r="A135" s="7" t="str">
        <f>IF(AND(Sheet1!A135&gt;=5,Sheet1!A135&lt;=11),"Anak - Anak",IF(AND(Sheet1!A135&gt;=12,Sheet1!A135&lt;=25),"Remaja",IF(AND(Sheet1!A135&gt;=26,Sheet1!A135&lt;=45),"Dewasa","Lansia")))</f>
        <v>Lansia</v>
      </c>
      <c r="B135" s="1" t="str">
        <f>IF(Sheet1!H135&gt;140,"Tinggi",IF(AND(Sheet1!H135&gt;=100,Sheet1!H135&lt;=140),"Sedang","Rendah"))</f>
        <v>Sedang</v>
      </c>
      <c r="C135" s="1" t="str">
        <f>IF(Sheet1!I135&lt;=28.5,"Kurus","Gemuk")</f>
        <v>Kurus</v>
      </c>
      <c r="D135" s="1" t="str">
        <f>IF(Sheet1!J135&lt;=17,"Kurus",IF(AND(Sheet1!J135&gt;=18,Sheet1!J135&lt;=27),"Normal","Gemuk"))</f>
        <v>Normal</v>
      </c>
      <c r="E135" s="1" t="str">
        <f>IF(Sheet1!K135&gt;=200,"Tinggi","Rendah")</f>
        <v>Rendah</v>
      </c>
      <c r="F135" s="1" t="str">
        <f>IF(Sheet1!L135&gt;=126,"Tinggi","Rendah")</f>
        <v>Rendah</v>
      </c>
      <c r="G135" s="1" t="str">
        <f>IF(Sheet1!M135&gt;180,"Tinggi",IF(AND(Sheet1!M135&gt;=145,Sheet1!M135&lt;=180),"Sedang","Rendah"))</f>
        <v>Rendah</v>
      </c>
      <c r="H135" s="1" t="str">
        <f>IF(Sheet1!N135&gt;=200,"Tinggi","Rendah")</f>
        <v>Rendah</v>
      </c>
      <c r="I135" s="3" t="s">
        <v>17</v>
      </c>
    </row>
    <row r="136" spans="1:9" x14ac:dyDescent="0.2">
      <c r="A136" s="7" t="str">
        <f>IF(AND(Sheet1!A136&gt;=5,Sheet1!A136&lt;=11),"Anak - Anak",IF(AND(Sheet1!A136&gt;=12,Sheet1!A136&lt;=25),"Remaja",IF(AND(Sheet1!A136&gt;=26,Sheet1!A136&lt;=45),"Dewasa","Lansia")))</f>
        <v>Lansia</v>
      </c>
      <c r="B136" s="1" t="str">
        <f>IF(Sheet1!H136&gt;140,"Tinggi",IF(AND(Sheet1!H136&gt;=100,Sheet1!H136&lt;=140),"Sedang","Rendah"))</f>
        <v>Sedang</v>
      </c>
      <c r="C136" s="1" t="str">
        <f>IF(Sheet1!I136&lt;=28.5,"Kurus","Gemuk")</f>
        <v>Gemuk</v>
      </c>
      <c r="D136" s="1" t="str">
        <f>IF(Sheet1!J136&lt;=17,"Kurus",IF(AND(Sheet1!J136&gt;=18,Sheet1!J136&lt;=27),"Normal","Gemuk"))</f>
        <v>Normal</v>
      </c>
      <c r="E136" s="1" t="str">
        <f>IF(Sheet1!K136&gt;=200,"Tinggi","Rendah")</f>
        <v>Rendah</v>
      </c>
      <c r="F136" s="1" t="str">
        <f>IF(Sheet1!L136&gt;=126,"Tinggi","Rendah")</f>
        <v>Rendah</v>
      </c>
      <c r="G136" s="1" t="str">
        <f>IF(Sheet1!M136&gt;180,"Tinggi",IF(AND(Sheet1!M136&gt;=145,Sheet1!M136&lt;=180),"Sedang","Rendah"))</f>
        <v>Rendah</v>
      </c>
      <c r="H136" s="1" t="str">
        <f>IF(Sheet1!N136&gt;=200,"Tinggi","Rendah")</f>
        <v>Tinggi</v>
      </c>
      <c r="I136" s="3" t="s">
        <v>17</v>
      </c>
    </row>
    <row r="137" spans="1:9" x14ac:dyDescent="0.2">
      <c r="A137" s="7" t="str">
        <f>IF(AND(Sheet1!A137&gt;=5,Sheet1!A137&lt;=11),"Anak - Anak",IF(AND(Sheet1!A137&gt;=12,Sheet1!A137&lt;=25),"Remaja",IF(AND(Sheet1!A137&gt;=26,Sheet1!A137&lt;=45),"Dewasa","Lansia")))</f>
        <v>Lansia</v>
      </c>
      <c r="B137" s="1" t="str">
        <f>IF(Sheet1!H137&gt;140,"Tinggi",IF(AND(Sheet1!H137&gt;=100,Sheet1!H137&lt;=140),"Sedang","Rendah"))</f>
        <v>Sedang</v>
      </c>
      <c r="C137" s="1" t="str">
        <f>IF(Sheet1!I137&lt;=28.5,"Kurus","Gemuk")</f>
        <v>Kurus</v>
      </c>
      <c r="D137" s="1" t="str">
        <f>IF(Sheet1!J137&lt;=17,"Kurus",IF(AND(Sheet1!J137&gt;=18,Sheet1!J137&lt;=27),"Normal","Gemuk"))</f>
        <v>Normal</v>
      </c>
      <c r="E137" s="1" t="str">
        <f>IF(Sheet1!K137&gt;=200,"Tinggi","Rendah")</f>
        <v>Rendah</v>
      </c>
      <c r="F137" s="1" t="str">
        <f>IF(Sheet1!L137&gt;=126,"Tinggi","Rendah")</f>
        <v>Rendah</v>
      </c>
      <c r="G137" s="1" t="str">
        <f>IF(Sheet1!M137&gt;180,"Tinggi",IF(AND(Sheet1!M137&gt;=145,Sheet1!M137&lt;=180),"Sedang","Rendah"))</f>
        <v>Rendah</v>
      </c>
      <c r="H137" s="1" t="str">
        <f>IF(Sheet1!N137&gt;=200,"Tinggi","Rendah")</f>
        <v>Rendah</v>
      </c>
      <c r="I137" s="3" t="s">
        <v>17</v>
      </c>
    </row>
    <row r="138" spans="1:9" x14ac:dyDescent="0.2">
      <c r="A138" s="7" t="str">
        <f>IF(AND(Sheet1!A138&gt;=5,Sheet1!A138&lt;=11),"Anak - Anak",IF(AND(Sheet1!A138&gt;=12,Sheet1!A138&lt;=25),"Remaja",IF(AND(Sheet1!A138&gt;=26,Sheet1!A138&lt;=45),"Dewasa","Lansia")))</f>
        <v>Lansia</v>
      </c>
      <c r="B138" s="1" t="str">
        <f>IF(Sheet1!H138&gt;140,"Tinggi",IF(AND(Sheet1!H138&gt;=100,Sheet1!H138&lt;=140),"Sedang","Rendah"))</f>
        <v>Tinggi</v>
      </c>
      <c r="C138" s="1" t="str">
        <f>IF(Sheet1!I138&lt;=28.5,"Kurus","Gemuk")</f>
        <v>Kurus</v>
      </c>
      <c r="D138" s="1" t="str">
        <f>IF(Sheet1!J138&lt;=17,"Kurus",IF(AND(Sheet1!J138&gt;=18,Sheet1!J138&lt;=27),"Normal","Gemuk"))</f>
        <v>Gemuk</v>
      </c>
      <c r="E138" s="1" t="str">
        <f>IF(Sheet1!K138&gt;=200,"Tinggi","Rendah")</f>
        <v>Rendah</v>
      </c>
      <c r="F138" s="1" t="str">
        <f>IF(Sheet1!L138&gt;=126,"Tinggi","Rendah")</f>
        <v>Rendah</v>
      </c>
      <c r="G138" s="1" t="str">
        <f>IF(Sheet1!M138&gt;180,"Tinggi",IF(AND(Sheet1!M138&gt;=145,Sheet1!M138&lt;=180),"Sedang","Rendah"))</f>
        <v>Rendah</v>
      </c>
      <c r="H138" s="1" t="str">
        <f>IF(Sheet1!N138&gt;=200,"Tinggi","Rendah")</f>
        <v>Rendah</v>
      </c>
      <c r="I138" s="3" t="s">
        <v>17</v>
      </c>
    </row>
    <row r="139" spans="1:9" x14ac:dyDescent="0.2">
      <c r="A139" s="7" t="str">
        <f>IF(AND(Sheet1!A139&gt;=5,Sheet1!A139&lt;=11),"Anak - Anak",IF(AND(Sheet1!A139&gt;=12,Sheet1!A139&lt;=25),"Remaja",IF(AND(Sheet1!A139&gt;=26,Sheet1!A139&lt;=45),"Dewasa","Lansia")))</f>
        <v>Dewasa</v>
      </c>
      <c r="B139" s="1" t="str">
        <f>IF(Sheet1!H139&gt;140,"Tinggi",IF(AND(Sheet1!H139&gt;=100,Sheet1!H139&lt;=140),"Sedang","Rendah"))</f>
        <v>Sedang</v>
      </c>
      <c r="C139" s="1" t="str">
        <f>IF(Sheet1!I139&lt;=28.5,"Kurus","Gemuk")</f>
        <v>Kurus</v>
      </c>
      <c r="D139" s="1" t="str">
        <f>IF(Sheet1!J139&lt;=17,"Kurus",IF(AND(Sheet1!J139&gt;=18,Sheet1!J139&lt;=27),"Normal","Gemuk"))</f>
        <v>Normal</v>
      </c>
      <c r="E139" s="1" t="str">
        <f>IF(Sheet1!K139&gt;=200,"Tinggi","Rendah")</f>
        <v>Rendah</v>
      </c>
      <c r="F139" s="1" t="str">
        <f>IF(Sheet1!L139&gt;=126,"Tinggi","Rendah")</f>
        <v>Rendah</v>
      </c>
      <c r="G139" s="1" t="str">
        <f>IF(Sheet1!M139&gt;180,"Tinggi",IF(AND(Sheet1!M139&gt;=145,Sheet1!M139&lt;=180),"Sedang","Rendah"))</f>
        <v>Rendah</v>
      </c>
      <c r="H139" s="1" t="str">
        <f>IF(Sheet1!N139&gt;=200,"Tinggi","Rendah")</f>
        <v>Rendah</v>
      </c>
      <c r="I139" s="3" t="s">
        <v>17</v>
      </c>
    </row>
    <row r="140" spans="1:9" x14ac:dyDescent="0.2">
      <c r="A140" s="7" t="str">
        <f>IF(AND(Sheet1!A140&gt;=5,Sheet1!A140&lt;=11),"Anak - Anak",IF(AND(Sheet1!A140&gt;=12,Sheet1!A140&lt;=25),"Remaja",IF(AND(Sheet1!A140&gt;=26,Sheet1!A140&lt;=45),"Dewasa","Lansia")))</f>
        <v>Dewasa</v>
      </c>
      <c r="B140" s="1" t="str">
        <f>IF(Sheet1!H140&gt;140,"Tinggi",IF(AND(Sheet1!H140&gt;=100,Sheet1!H140&lt;=140),"Sedang","Rendah"))</f>
        <v>Sedang</v>
      </c>
      <c r="C140" s="1" t="str">
        <f>IF(Sheet1!I140&lt;=28.5,"Kurus","Gemuk")</f>
        <v>Kurus</v>
      </c>
      <c r="D140" s="1" t="str">
        <f>IF(Sheet1!J140&lt;=17,"Kurus",IF(AND(Sheet1!J140&gt;=18,Sheet1!J140&lt;=27),"Normal","Gemuk"))</f>
        <v>Normal</v>
      </c>
      <c r="E140" s="1" t="str">
        <f>IF(Sheet1!K140&gt;=200,"Tinggi","Rendah")</f>
        <v>Rendah</v>
      </c>
      <c r="F140" s="1" t="str">
        <f>IF(Sheet1!L140&gt;=126,"Tinggi","Rendah")</f>
        <v>Tinggi</v>
      </c>
      <c r="G140" s="1" t="str">
        <f>IF(Sheet1!M140&gt;180,"Tinggi",IF(AND(Sheet1!M140&gt;=145,Sheet1!M140&lt;=180),"Sedang","Rendah"))</f>
        <v>Rendah</v>
      </c>
      <c r="H140" s="1" t="str">
        <f>IF(Sheet1!N140&gt;=200,"Tinggi","Rendah")</f>
        <v>Rendah</v>
      </c>
      <c r="I140" s="3" t="s">
        <v>17</v>
      </c>
    </row>
    <row r="141" spans="1:9" x14ac:dyDescent="0.2">
      <c r="A141" s="7" t="str">
        <f>IF(AND(Sheet1!A141&gt;=5,Sheet1!A141&lt;=11),"Anak - Anak",IF(AND(Sheet1!A141&gt;=12,Sheet1!A141&lt;=25),"Remaja",IF(AND(Sheet1!A141&gt;=26,Sheet1!A141&lt;=45),"Dewasa","Lansia")))</f>
        <v>Dewasa</v>
      </c>
      <c r="B141" s="1" t="str">
        <f>IF(Sheet1!H141&gt;140,"Tinggi",IF(AND(Sheet1!H141&gt;=100,Sheet1!H141&lt;=140),"Sedang","Rendah"))</f>
        <v>Sedang</v>
      </c>
      <c r="C141" s="1" t="str">
        <f>IF(Sheet1!I141&lt;=28.5,"Kurus","Gemuk")</f>
        <v>Gemuk</v>
      </c>
      <c r="D141" s="1" t="str">
        <f>IF(Sheet1!J141&lt;=17,"Kurus",IF(AND(Sheet1!J141&gt;=18,Sheet1!J141&lt;=27),"Normal","Gemuk"))</f>
        <v>Normal</v>
      </c>
      <c r="E141" s="1" t="str">
        <f>IF(Sheet1!K141&gt;=200,"Tinggi","Rendah")</f>
        <v>Rendah</v>
      </c>
      <c r="F141" s="1" t="str">
        <f>IF(Sheet1!L141&gt;=126,"Tinggi","Rendah")</f>
        <v>Rendah</v>
      </c>
      <c r="G141" s="1" t="str">
        <f>IF(Sheet1!M141&gt;180,"Tinggi",IF(AND(Sheet1!M141&gt;=145,Sheet1!M141&lt;=180),"Sedang","Rendah"))</f>
        <v>Rendah</v>
      </c>
      <c r="H141" s="1" t="str">
        <f>IF(Sheet1!N141&gt;=200,"Tinggi","Rendah")</f>
        <v>Rendah</v>
      </c>
      <c r="I141" s="3" t="s">
        <v>17</v>
      </c>
    </row>
    <row r="142" spans="1:9" x14ac:dyDescent="0.2">
      <c r="A142" s="7" t="str">
        <f>IF(AND(Sheet1!A142&gt;=5,Sheet1!A142&lt;=11),"Anak - Anak",IF(AND(Sheet1!A142&gt;=12,Sheet1!A142&lt;=25),"Remaja",IF(AND(Sheet1!A142&gt;=26,Sheet1!A142&lt;=45),"Dewasa","Lansia")))</f>
        <v>Dewasa</v>
      </c>
      <c r="B142" s="1" t="str">
        <f>IF(Sheet1!H142&gt;140,"Tinggi",IF(AND(Sheet1!H142&gt;=100,Sheet1!H142&lt;=140),"Sedang","Rendah"))</f>
        <v>Rendah</v>
      </c>
      <c r="C142" s="1" t="str">
        <f>IF(Sheet1!I142&lt;=28.5,"Kurus","Gemuk")</f>
        <v>Kurus</v>
      </c>
      <c r="D142" s="1" t="str">
        <f>IF(Sheet1!J142&lt;=17,"Kurus",IF(AND(Sheet1!J142&gt;=18,Sheet1!J142&lt;=27),"Normal","Gemuk"))</f>
        <v>Normal</v>
      </c>
      <c r="E142" s="1" t="str">
        <f>IF(Sheet1!K142&gt;=200,"Tinggi","Rendah")</f>
        <v>Rendah</v>
      </c>
      <c r="F142" s="1" t="str">
        <f>IF(Sheet1!L142&gt;=126,"Tinggi","Rendah")</f>
        <v>Rendah</v>
      </c>
      <c r="G142" s="1" t="str">
        <f>IF(Sheet1!M142&gt;180,"Tinggi",IF(AND(Sheet1!M142&gt;=145,Sheet1!M142&lt;=180),"Sedang","Rendah"))</f>
        <v>Rendah</v>
      </c>
      <c r="H142" s="1" t="str">
        <f>IF(Sheet1!N142&gt;=200,"Tinggi","Rendah")</f>
        <v>Rendah</v>
      </c>
      <c r="I142" s="3" t="s">
        <v>17</v>
      </c>
    </row>
    <row r="143" spans="1:9" x14ac:dyDescent="0.2">
      <c r="A143" s="7" t="str">
        <f>IF(AND(Sheet1!A143&gt;=5,Sheet1!A143&lt;=11),"Anak - Anak",IF(AND(Sheet1!A143&gt;=12,Sheet1!A143&lt;=25),"Remaja",IF(AND(Sheet1!A143&gt;=26,Sheet1!A143&lt;=45),"Dewasa","Lansia")))</f>
        <v>Lansia</v>
      </c>
      <c r="B143" s="1" t="str">
        <f>IF(Sheet1!H143&gt;140,"Tinggi",IF(AND(Sheet1!H143&gt;=100,Sheet1!H143&lt;=140),"Sedang","Rendah"))</f>
        <v>Sedang</v>
      </c>
      <c r="C143" s="1" t="str">
        <f>IF(Sheet1!I143&lt;=28.5,"Kurus","Gemuk")</f>
        <v>Kurus</v>
      </c>
      <c r="D143" s="1" t="str">
        <f>IF(Sheet1!J143&lt;=17,"Kurus",IF(AND(Sheet1!J143&gt;=18,Sheet1!J143&lt;=27),"Normal","Gemuk"))</f>
        <v>Normal</v>
      </c>
      <c r="E143" s="1" t="str">
        <f>IF(Sheet1!K143&gt;=200,"Tinggi","Rendah")</f>
        <v>Rendah</v>
      </c>
      <c r="F143" s="1" t="str">
        <f>IF(Sheet1!L143&gt;=126,"Tinggi","Rendah")</f>
        <v>Rendah</v>
      </c>
      <c r="G143" s="1" t="str">
        <f>IF(Sheet1!M143&gt;180,"Tinggi",IF(AND(Sheet1!M143&gt;=145,Sheet1!M143&lt;=180),"Sedang","Rendah"))</f>
        <v>Rendah</v>
      </c>
      <c r="H143" s="1" t="str">
        <f>IF(Sheet1!N143&gt;=200,"Tinggi","Rendah")</f>
        <v>Rendah</v>
      </c>
      <c r="I143" s="3" t="s">
        <v>17</v>
      </c>
    </row>
    <row r="144" spans="1:9" x14ac:dyDescent="0.2">
      <c r="A144" s="7" t="str">
        <f>IF(AND(Sheet1!A144&gt;=5,Sheet1!A144&lt;=11),"Anak - Anak",IF(AND(Sheet1!A144&gt;=12,Sheet1!A144&lt;=25),"Remaja",IF(AND(Sheet1!A144&gt;=26,Sheet1!A144&lt;=45),"Dewasa","Lansia")))</f>
        <v>Dewasa</v>
      </c>
      <c r="B144" s="1" t="str">
        <f>IF(Sheet1!H144&gt;140,"Tinggi",IF(AND(Sheet1!H144&gt;=100,Sheet1!H144&lt;=140),"Sedang","Rendah"))</f>
        <v>Sedang</v>
      </c>
      <c r="C144" s="1" t="str">
        <f>IF(Sheet1!I144&lt;=28.5,"Kurus","Gemuk")</f>
        <v>Gemuk</v>
      </c>
      <c r="D144" s="1" t="str">
        <f>IF(Sheet1!J144&lt;=17,"Kurus",IF(AND(Sheet1!J144&gt;=18,Sheet1!J144&lt;=27),"Normal","Gemuk"))</f>
        <v>Normal</v>
      </c>
      <c r="E144" s="1" t="str">
        <f>IF(Sheet1!K144&gt;=200,"Tinggi","Rendah")</f>
        <v>Rendah</v>
      </c>
      <c r="F144" s="1" t="str">
        <f>IF(Sheet1!L144&gt;=126,"Tinggi","Rendah")</f>
        <v>Rendah</v>
      </c>
      <c r="G144" s="1" t="str">
        <f>IF(Sheet1!M144&gt;180,"Tinggi",IF(AND(Sheet1!M144&gt;=145,Sheet1!M144&lt;=180),"Sedang","Rendah"))</f>
        <v>Rendah</v>
      </c>
      <c r="H144" s="1" t="str">
        <f>IF(Sheet1!N144&gt;=200,"Tinggi","Rendah")</f>
        <v>Rendah</v>
      </c>
      <c r="I144" s="3" t="s">
        <v>17</v>
      </c>
    </row>
    <row r="145" spans="1:9" x14ac:dyDescent="0.2">
      <c r="A145" s="7" t="str">
        <f>IF(AND(Sheet1!A145&gt;=5,Sheet1!A145&lt;=11),"Anak - Anak",IF(AND(Sheet1!A145&gt;=12,Sheet1!A145&lt;=25),"Remaja",IF(AND(Sheet1!A145&gt;=26,Sheet1!A145&lt;=45),"Dewasa","Lansia")))</f>
        <v>Lansia</v>
      </c>
      <c r="B145" s="1" t="str">
        <f>IF(Sheet1!H145&gt;140,"Tinggi",IF(AND(Sheet1!H145&gt;=100,Sheet1!H145&lt;=140),"Sedang","Rendah"))</f>
        <v>Sedang</v>
      </c>
      <c r="C145" s="1" t="str">
        <f>IF(Sheet1!I145&lt;=28.5,"Kurus","Gemuk")</f>
        <v>Kurus</v>
      </c>
      <c r="D145" s="1" t="str">
        <f>IF(Sheet1!J145&lt;=17,"Kurus",IF(AND(Sheet1!J145&gt;=18,Sheet1!J145&lt;=27),"Normal","Gemuk"))</f>
        <v>Normal</v>
      </c>
      <c r="E145" s="1" t="str">
        <f>IF(Sheet1!K145&gt;=200,"Tinggi","Rendah")</f>
        <v>Rendah</v>
      </c>
      <c r="F145" s="1" t="str">
        <f>IF(Sheet1!L145&gt;=126,"Tinggi","Rendah")</f>
        <v>Rendah</v>
      </c>
      <c r="G145" s="1" t="str">
        <f>IF(Sheet1!M145&gt;180,"Tinggi",IF(AND(Sheet1!M145&gt;=145,Sheet1!M145&lt;=180),"Sedang","Rendah"))</f>
        <v>Rendah</v>
      </c>
      <c r="H145" s="1" t="str">
        <f>IF(Sheet1!N145&gt;=200,"Tinggi","Rendah")</f>
        <v>Rendah</v>
      </c>
      <c r="I145" s="3" t="s">
        <v>17</v>
      </c>
    </row>
    <row r="146" spans="1:9" x14ac:dyDescent="0.2">
      <c r="A146" s="7" t="str">
        <f>IF(AND(Sheet1!A146&gt;=5,Sheet1!A146&lt;=11),"Anak - Anak",IF(AND(Sheet1!A146&gt;=12,Sheet1!A146&lt;=25),"Remaja",IF(AND(Sheet1!A146&gt;=26,Sheet1!A146&lt;=45),"Dewasa","Lansia")))</f>
        <v>Dewasa</v>
      </c>
      <c r="B146" s="1" t="str">
        <f>IF(Sheet1!H146&gt;140,"Tinggi",IF(AND(Sheet1!H146&gt;=100,Sheet1!H146&lt;=140),"Sedang","Rendah"))</f>
        <v>Sedang</v>
      </c>
      <c r="C146" s="1" t="str">
        <f>IF(Sheet1!I146&lt;=28.5,"Kurus","Gemuk")</f>
        <v>Kurus</v>
      </c>
      <c r="D146" s="1" t="str">
        <f>IF(Sheet1!J146&lt;=17,"Kurus",IF(AND(Sheet1!J146&gt;=18,Sheet1!J146&lt;=27),"Normal","Gemuk"))</f>
        <v>Normal</v>
      </c>
      <c r="E146" s="1" t="str">
        <f>IF(Sheet1!K146&gt;=200,"Tinggi","Rendah")</f>
        <v>Rendah</v>
      </c>
      <c r="F146" s="1" t="str">
        <f>IF(Sheet1!L146&gt;=126,"Tinggi","Rendah")</f>
        <v>Tinggi</v>
      </c>
      <c r="G146" s="1" t="str">
        <f>IF(Sheet1!M146&gt;180,"Tinggi",IF(AND(Sheet1!M146&gt;=145,Sheet1!M146&lt;=180),"Sedang","Rendah"))</f>
        <v>Rendah</v>
      </c>
      <c r="H146" s="1" t="str">
        <f>IF(Sheet1!N146&gt;=200,"Tinggi","Rendah")</f>
        <v>Rendah</v>
      </c>
      <c r="I146" s="3" t="s">
        <v>17</v>
      </c>
    </row>
    <row r="147" spans="1:9" x14ac:dyDescent="0.2">
      <c r="A147" s="7" t="str">
        <f>IF(AND(Sheet1!A147&gt;=5,Sheet1!A147&lt;=11),"Anak - Anak",IF(AND(Sheet1!A147&gt;=12,Sheet1!A147&lt;=25),"Remaja",IF(AND(Sheet1!A147&gt;=26,Sheet1!A147&lt;=45),"Dewasa","Lansia")))</f>
        <v>Dewasa</v>
      </c>
      <c r="B147" s="1" t="str">
        <f>IF(Sheet1!H147&gt;140,"Tinggi",IF(AND(Sheet1!H147&gt;=100,Sheet1!H147&lt;=140),"Sedang","Rendah"))</f>
        <v>Sedang</v>
      </c>
      <c r="C147" s="1" t="str">
        <f>IF(Sheet1!I147&lt;=28.5,"Kurus","Gemuk")</f>
        <v>Kurus</v>
      </c>
      <c r="D147" s="1" t="str">
        <f>IF(Sheet1!J147&lt;=17,"Kurus",IF(AND(Sheet1!J147&gt;=18,Sheet1!J147&lt;=27),"Normal","Gemuk"))</f>
        <v>Normal</v>
      </c>
      <c r="E147" s="1" t="str">
        <f>IF(Sheet1!K147&gt;=200,"Tinggi","Rendah")</f>
        <v>Rendah</v>
      </c>
      <c r="F147" s="1" t="str">
        <f>IF(Sheet1!L147&gt;=126,"Tinggi","Rendah")</f>
        <v>Rendah</v>
      </c>
      <c r="G147" s="1" t="str">
        <f>IF(Sheet1!M147&gt;180,"Tinggi",IF(AND(Sheet1!M147&gt;=145,Sheet1!M147&lt;=180),"Sedang","Rendah"))</f>
        <v>Rendah</v>
      </c>
      <c r="H147" s="1" t="str">
        <f>IF(Sheet1!N147&gt;=200,"Tinggi","Rendah")</f>
        <v>Rendah</v>
      </c>
      <c r="I147" s="3" t="s">
        <v>17</v>
      </c>
    </row>
    <row r="148" spans="1:9" x14ac:dyDescent="0.2">
      <c r="A148" s="7" t="str">
        <f>IF(AND(Sheet1!A148&gt;=5,Sheet1!A148&lt;=11),"Anak - Anak",IF(AND(Sheet1!A148&gt;=12,Sheet1!A148&lt;=25),"Remaja",IF(AND(Sheet1!A148&gt;=26,Sheet1!A148&lt;=45),"Dewasa","Lansia")))</f>
        <v>Dewasa</v>
      </c>
      <c r="B148" s="1" t="str">
        <f>IF(Sheet1!H148&gt;140,"Tinggi",IF(AND(Sheet1!H148&gt;=100,Sheet1!H148&lt;=140),"Sedang","Rendah"))</f>
        <v>Sedang</v>
      </c>
      <c r="C148" s="1" t="str">
        <f>IF(Sheet1!I148&lt;=28.5,"Kurus","Gemuk")</f>
        <v>Kurus</v>
      </c>
      <c r="D148" s="1" t="str">
        <f>IF(Sheet1!J148&lt;=17,"Kurus",IF(AND(Sheet1!J148&gt;=18,Sheet1!J148&lt;=27),"Normal","Gemuk"))</f>
        <v>Normal</v>
      </c>
      <c r="E148" s="1" t="str">
        <f>IF(Sheet1!K148&gt;=200,"Tinggi","Rendah")</f>
        <v>Rendah</v>
      </c>
      <c r="F148" s="1" t="str">
        <f>IF(Sheet1!L148&gt;=126,"Tinggi","Rendah")</f>
        <v>Rendah</v>
      </c>
      <c r="G148" s="1" t="str">
        <f>IF(Sheet1!M148&gt;180,"Tinggi",IF(AND(Sheet1!M148&gt;=145,Sheet1!M148&lt;=180),"Sedang","Rendah"))</f>
        <v>Rendah</v>
      </c>
      <c r="H148" s="1" t="str">
        <f>IF(Sheet1!N148&gt;=200,"Tinggi","Rendah")</f>
        <v>Rendah</v>
      </c>
      <c r="I148" s="3" t="s">
        <v>17</v>
      </c>
    </row>
    <row r="149" spans="1:9" x14ac:dyDescent="0.2">
      <c r="A149" s="7" t="str">
        <f>IF(AND(Sheet1!A149&gt;=5,Sheet1!A149&lt;=11),"Anak - Anak",IF(AND(Sheet1!A149&gt;=12,Sheet1!A149&lt;=25),"Remaja",IF(AND(Sheet1!A149&gt;=26,Sheet1!A149&lt;=45),"Dewasa","Lansia")))</f>
        <v>Lansia</v>
      </c>
      <c r="B149" s="1" t="str">
        <f>IF(Sheet1!H149&gt;140,"Tinggi",IF(AND(Sheet1!H149&gt;=100,Sheet1!H149&lt;=140),"Sedang","Rendah"))</f>
        <v>Sedang</v>
      </c>
      <c r="C149" s="1" t="str">
        <f>IF(Sheet1!I149&lt;=28.5,"Kurus","Gemuk")</f>
        <v>Kurus</v>
      </c>
      <c r="D149" s="1" t="str">
        <f>IF(Sheet1!J149&lt;=17,"Kurus",IF(AND(Sheet1!J149&gt;=18,Sheet1!J149&lt;=27),"Normal","Gemuk"))</f>
        <v>Normal</v>
      </c>
      <c r="E149" s="1" t="str">
        <f>IF(Sheet1!K149&gt;=200,"Tinggi","Rendah")</f>
        <v>Rendah</v>
      </c>
      <c r="F149" s="1" t="str">
        <f>IF(Sheet1!L149&gt;=126,"Tinggi","Rendah")</f>
        <v>Rendah</v>
      </c>
      <c r="G149" s="1" t="str">
        <f>IF(Sheet1!M149&gt;180,"Tinggi",IF(AND(Sheet1!M149&gt;=145,Sheet1!M149&lt;=180),"Sedang","Rendah"))</f>
        <v>Rendah</v>
      </c>
      <c r="H149" s="1" t="str">
        <f>IF(Sheet1!N149&gt;=200,"Tinggi","Rendah")</f>
        <v>Rendah</v>
      </c>
      <c r="I149" s="3" t="s">
        <v>17</v>
      </c>
    </row>
    <row r="150" spans="1:9" x14ac:dyDescent="0.2">
      <c r="A150" s="7" t="str">
        <f>IF(AND(Sheet1!A150&gt;=5,Sheet1!A150&lt;=11),"Anak - Anak",IF(AND(Sheet1!A150&gt;=12,Sheet1!A150&lt;=25),"Remaja",IF(AND(Sheet1!A150&gt;=26,Sheet1!A150&lt;=45),"Dewasa","Lansia")))</f>
        <v>Lansia</v>
      </c>
      <c r="B150" s="1" t="str">
        <f>IF(Sheet1!H150&gt;140,"Tinggi",IF(AND(Sheet1!H150&gt;=100,Sheet1!H150&lt;=140),"Sedang","Rendah"))</f>
        <v>Sedang</v>
      </c>
      <c r="C150" s="1" t="str">
        <f>IF(Sheet1!I150&lt;=28.5,"Kurus","Gemuk")</f>
        <v>Kurus</v>
      </c>
      <c r="D150" s="1" t="str">
        <f>IF(Sheet1!J150&lt;=17,"Kurus",IF(AND(Sheet1!J150&gt;=18,Sheet1!J150&lt;=27),"Normal","Gemuk"))</f>
        <v>Normal</v>
      </c>
      <c r="E150" s="1" t="str">
        <f>IF(Sheet1!K150&gt;=200,"Tinggi","Rendah")</f>
        <v>Rendah</v>
      </c>
      <c r="F150" s="1" t="str">
        <f>IF(Sheet1!L150&gt;=126,"Tinggi","Rendah")</f>
        <v>Rendah</v>
      </c>
      <c r="G150" s="1" t="str">
        <f>IF(Sheet1!M150&gt;180,"Tinggi",IF(AND(Sheet1!M150&gt;=145,Sheet1!M150&lt;=180),"Sedang","Rendah"))</f>
        <v>Rendah</v>
      </c>
      <c r="H150" s="1" t="str">
        <f>IF(Sheet1!N150&gt;=200,"Tinggi","Rendah")</f>
        <v>Rendah</v>
      </c>
      <c r="I150" s="3" t="s">
        <v>17</v>
      </c>
    </row>
    <row r="151" spans="1:9" x14ac:dyDescent="0.2">
      <c r="A151" s="7" t="str">
        <f>IF(AND(Sheet1!A151&gt;=5,Sheet1!A151&lt;=11),"Anak - Anak",IF(AND(Sheet1!A151&gt;=12,Sheet1!A151&lt;=25),"Remaja",IF(AND(Sheet1!A151&gt;=26,Sheet1!A151&lt;=45),"Dewasa","Lansia")))</f>
        <v>Lansia</v>
      </c>
      <c r="B151" s="1" t="str">
        <f>IF(Sheet1!H151&gt;140,"Tinggi",IF(AND(Sheet1!H151&gt;=100,Sheet1!H151&lt;=140),"Sedang","Rendah"))</f>
        <v>Sedang</v>
      </c>
      <c r="C151" s="1" t="str">
        <f>IF(Sheet1!I151&lt;=28.5,"Kurus","Gemuk")</f>
        <v>Kurus</v>
      </c>
      <c r="D151" s="1" t="str">
        <f>IF(Sheet1!J151&lt;=17,"Kurus",IF(AND(Sheet1!J151&gt;=18,Sheet1!J151&lt;=27),"Normal","Gemuk"))</f>
        <v>Normal</v>
      </c>
      <c r="E151" s="1" t="str">
        <f>IF(Sheet1!K151&gt;=200,"Tinggi","Rendah")</f>
        <v>Rendah</v>
      </c>
      <c r="F151" s="1" t="str">
        <f>IF(Sheet1!L151&gt;=126,"Tinggi","Rendah")</f>
        <v>Rendah</v>
      </c>
      <c r="G151" s="1" t="str">
        <f>IF(Sheet1!M151&gt;180,"Tinggi",IF(AND(Sheet1!M151&gt;=145,Sheet1!M151&lt;=180),"Sedang","Rendah"))</f>
        <v>Rendah</v>
      </c>
      <c r="H151" s="1" t="str">
        <f>IF(Sheet1!N151&gt;=200,"Tinggi","Rendah")</f>
        <v>Rendah</v>
      </c>
      <c r="I151" s="3" t="s">
        <v>17</v>
      </c>
    </row>
    <row r="152" spans="1:9" x14ac:dyDescent="0.2">
      <c r="A152" s="7" t="str">
        <f>IF(AND(Sheet1!A152&gt;=5,Sheet1!A152&lt;=11),"Anak - Anak",IF(AND(Sheet1!A152&gt;=12,Sheet1!A152&lt;=25),"Remaja",IF(AND(Sheet1!A152&gt;=26,Sheet1!A152&lt;=45),"Dewasa","Lansia")))</f>
        <v>Dewasa</v>
      </c>
      <c r="B152" s="1" t="str">
        <f>IF(Sheet1!H152&gt;140,"Tinggi",IF(AND(Sheet1!H152&gt;=100,Sheet1!H152&lt;=140),"Sedang","Rendah"))</f>
        <v>Sedang</v>
      </c>
      <c r="C152" s="1" t="str">
        <f>IF(Sheet1!I152&lt;=28.5,"Kurus","Gemuk")</f>
        <v>Kurus</v>
      </c>
      <c r="D152" s="1" t="str">
        <f>IF(Sheet1!J152&lt;=17,"Kurus",IF(AND(Sheet1!J152&gt;=18,Sheet1!J152&lt;=27),"Normal","Gemuk"))</f>
        <v>Normal</v>
      </c>
      <c r="E152" s="1" t="str">
        <f>IF(Sheet1!K152&gt;=200,"Tinggi","Rendah")</f>
        <v>Rendah</v>
      </c>
      <c r="F152" s="1" t="str">
        <f>IF(Sheet1!L152&gt;=126,"Tinggi","Rendah")</f>
        <v>Rendah</v>
      </c>
      <c r="G152" s="1" t="str">
        <f>IF(Sheet1!M152&gt;180,"Tinggi",IF(AND(Sheet1!M152&gt;=145,Sheet1!M152&lt;=180),"Sedang","Rendah"))</f>
        <v>Rendah</v>
      </c>
      <c r="H152" s="1" t="str">
        <f>IF(Sheet1!N152&gt;=200,"Tinggi","Rendah")</f>
        <v>Rendah</v>
      </c>
      <c r="I152" s="3" t="s">
        <v>17</v>
      </c>
    </row>
    <row r="153" spans="1:9" x14ac:dyDescent="0.2">
      <c r="A153" s="7" t="str">
        <f>IF(AND(Sheet1!A153&gt;=5,Sheet1!A153&lt;=11),"Anak - Anak",IF(AND(Sheet1!A153&gt;=12,Sheet1!A153&lt;=25),"Remaja",IF(AND(Sheet1!A153&gt;=26,Sheet1!A153&lt;=45),"Dewasa","Lansia")))</f>
        <v>Dewasa</v>
      </c>
      <c r="B153" s="1" t="str">
        <f>IF(Sheet1!H153&gt;140,"Tinggi",IF(AND(Sheet1!H153&gt;=100,Sheet1!H153&lt;=140),"Sedang","Rendah"))</f>
        <v>Sedang</v>
      </c>
      <c r="C153" s="1" t="str">
        <f>IF(Sheet1!I153&lt;=28.5,"Kurus","Gemuk")</f>
        <v>Kurus</v>
      </c>
      <c r="D153" s="1" t="str">
        <f>IF(Sheet1!J153&lt;=17,"Kurus",IF(AND(Sheet1!J153&gt;=18,Sheet1!J153&lt;=27),"Normal","Gemuk"))</f>
        <v>Normal</v>
      </c>
      <c r="E153" s="1" t="str">
        <f>IF(Sheet1!K153&gt;=200,"Tinggi","Rendah")</f>
        <v>Rendah</v>
      </c>
      <c r="F153" s="1" t="str">
        <f>IF(Sheet1!L153&gt;=126,"Tinggi","Rendah")</f>
        <v>Rendah</v>
      </c>
      <c r="G153" s="1" t="str">
        <f>IF(Sheet1!M153&gt;180,"Tinggi",IF(AND(Sheet1!M153&gt;=145,Sheet1!M153&lt;=180),"Sedang","Rendah"))</f>
        <v>Rendah</v>
      </c>
      <c r="H153" s="1" t="str">
        <f>IF(Sheet1!N153&gt;=200,"Tinggi","Rendah")</f>
        <v>Rendah</v>
      </c>
      <c r="I153" s="3" t="s">
        <v>17</v>
      </c>
    </row>
    <row r="154" spans="1:9" x14ac:dyDescent="0.2">
      <c r="A154" s="7" t="str">
        <f>IF(AND(Sheet1!A154&gt;=5,Sheet1!A154&lt;=11),"Anak - Anak",IF(AND(Sheet1!A154&gt;=12,Sheet1!A154&lt;=25),"Remaja",IF(AND(Sheet1!A154&gt;=26,Sheet1!A154&lt;=45),"Dewasa","Lansia")))</f>
        <v>Dewasa</v>
      </c>
      <c r="B154" s="1" t="str">
        <f>IF(Sheet1!H154&gt;140,"Tinggi",IF(AND(Sheet1!H154&gt;=100,Sheet1!H154&lt;=140),"Sedang","Rendah"))</f>
        <v>Sedang</v>
      </c>
      <c r="C154" s="1" t="str">
        <f>IF(Sheet1!I154&lt;=28.5,"Kurus","Gemuk")</f>
        <v>Kurus</v>
      </c>
      <c r="D154" s="1" t="str">
        <f>IF(Sheet1!J154&lt;=17,"Kurus",IF(AND(Sheet1!J154&gt;=18,Sheet1!J154&lt;=27),"Normal","Gemuk"))</f>
        <v>Normal</v>
      </c>
      <c r="E154" s="1" t="str">
        <f>IF(Sheet1!K154&gt;=200,"Tinggi","Rendah")</f>
        <v>Rendah</v>
      </c>
      <c r="F154" s="1" t="str">
        <f>IF(Sheet1!L154&gt;=126,"Tinggi","Rendah")</f>
        <v>Rendah</v>
      </c>
      <c r="G154" s="1" t="str">
        <f>IF(Sheet1!M154&gt;180,"Tinggi",IF(AND(Sheet1!M154&gt;=145,Sheet1!M154&lt;=180),"Sedang","Rendah"))</f>
        <v>Rendah</v>
      </c>
      <c r="H154" s="1" t="str">
        <f>IF(Sheet1!N154&gt;=200,"Tinggi","Rendah")</f>
        <v>Rendah</v>
      </c>
      <c r="I154" s="3" t="s">
        <v>17</v>
      </c>
    </row>
    <row r="155" spans="1:9" x14ac:dyDescent="0.2">
      <c r="A155" s="7" t="str">
        <f>IF(AND(Sheet1!A155&gt;=5,Sheet1!A155&lt;=11),"Anak - Anak",IF(AND(Sheet1!A155&gt;=12,Sheet1!A155&lt;=25),"Remaja",IF(AND(Sheet1!A155&gt;=26,Sheet1!A155&lt;=45),"Dewasa","Lansia")))</f>
        <v>Dewasa</v>
      </c>
      <c r="B155" s="1" t="str">
        <f>IF(Sheet1!H155&gt;140,"Tinggi",IF(AND(Sheet1!H155&gt;=100,Sheet1!H155&lt;=140),"Sedang","Rendah"))</f>
        <v>Tinggi</v>
      </c>
      <c r="C155" s="1" t="str">
        <f>IF(Sheet1!I155&lt;=28.5,"Kurus","Gemuk")</f>
        <v>Kurus</v>
      </c>
      <c r="D155" s="1" t="str">
        <f>IF(Sheet1!J155&lt;=17,"Kurus",IF(AND(Sheet1!J155&gt;=18,Sheet1!J155&lt;=27),"Normal","Gemuk"))</f>
        <v>Normal</v>
      </c>
      <c r="E155" s="1" t="str">
        <f>IF(Sheet1!K155&gt;=200,"Tinggi","Rendah")</f>
        <v>Rendah</v>
      </c>
      <c r="F155" s="1" t="str">
        <f>IF(Sheet1!L155&gt;=126,"Tinggi","Rendah")</f>
        <v>Rendah</v>
      </c>
      <c r="G155" s="1" t="str">
        <f>IF(Sheet1!M155&gt;180,"Tinggi",IF(AND(Sheet1!M155&gt;=145,Sheet1!M155&lt;=180),"Sedang","Rendah"))</f>
        <v>Rendah</v>
      </c>
      <c r="H155" s="1" t="str">
        <f>IF(Sheet1!N155&gt;=200,"Tinggi","Rendah")</f>
        <v>Rendah</v>
      </c>
      <c r="I155" s="3" t="s">
        <v>17</v>
      </c>
    </row>
    <row r="156" spans="1:9" x14ac:dyDescent="0.2">
      <c r="A156" s="7" t="str">
        <f>IF(AND(Sheet1!A156&gt;=5,Sheet1!A156&lt;=11),"Anak - Anak",IF(AND(Sheet1!A156&gt;=12,Sheet1!A156&lt;=25),"Remaja",IF(AND(Sheet1!A156&gt;=26,Sheet1!A156&lt;=45),"Dewasa","Lansia")))</f>
        <v>Remaja</v>
      </c>
      <c r="B156" s="1" t="str">
        <f>IF(Sheet1!H156&gt;140,"Tinggi",IF(AND(Sheet1!H156&gt;=100,Sheet1!H156&lt;=140),"Sedang","Rendah"))</f>
        <v>Sedang</v>
      </c>
      <c r="C156" s="1" t="str">
        <f>IF(Sheet1!I156&lt;=28.5,"Kurus","Gemuk")</f>
        <v>Kurus</v>
      </c>
      <c r="D156" s="1" t="str">
        <f>IF(Sheet1!J156&lt;=17,"Kurus",IF(AND(Sheet1!J156&gt;=18,Sheet1!J156&lt;=27),"Normal","Gemuk"))</f>
        <v>Normal</v>
      </c>
      <c r="E156" s="1" t="str">
        <f>IF(Sheet1!K156&gt;=200,"Tinggi","Rendah")</f>
        <v>Rendah</v>
      </c>
      <c r="F156" s="1" t="str">
        <f>IF(Sheet1!L156&gt;=126,"Tinggi","Rendah")</f>
        <v>Rendah</v>
      </c>
      <c r="G156" s="1" t="str">
        <f>IF(Sheet1!M156&gt;180,"Tinggi",IF(AND(Sheet1!M156&gt;=145,Sheet1!M156&lt;=180),"Sedang","Rendah"))</f>
        <v>Rendah</v>
      </c>
      <c r="H156" s="1" t="str">
        <f>IF(Sheet1!N156&gt;=200,"Tinggi","Rendah")</f>
        <v>Rendah</v>
      </c>
      <c r="I156" s="3" t="s">
        <v>17</v>
      </c>
    </row>
    <row r="157" spans="1:9" x14ac:dyDescent="0.2">
      <c r="A157" s="7" t="str">
        <f>IF(AND(Sheet1!A157&gt;=5,Sheet1!A157&lt;=11),"Anak - Anak",IF(AND(Sheet1!A157&gt;=12,Sheet1!A157&lt;=25),"Remaja",IF(AND(Sheet1!A157&gt;=26,Sheet1!A157&lt;=45),"Dewasa","Lansia")))</f>
        <v>Lansia</v>
      </c>
      <c r="B157" s="1" t="str">
        <f>IF(Sheet1!H157&gt;140,"Tinggi",IF(AND(Sheet1!H157&gt;=100,Sheet1!H157&lt;=140),"Sedang","Rendah"))</f>
        <v>Sedang</v>
      </c>
      <c r="C157" s="1" t="str">
        <f>IF(Sheet1!I157&lt;=28.5,"Kurus","Gemuk")</f>
        <v>Kurus</v>
      </c>
      <c r="D157" s="1" t="str">
        <f>IF(Sheet1!J157&lt;=17,"Kurus",IF(AND(Sheet1!J157&gt;=18,Sheet1!J157&lt;=27),"Normal","Gemuk"))</f>
        <v>Normal</v>
      </c>
      <c r="E157" s="1" t="str">
        <f>IF(Sheet1!K157&gt;=200,"Tinggi","Rendah")</f>
        <v>Rendah</v>
      </c>
      <c r="F157" s="1" t="str">
        <f>IF(Sheet1!L157&gt;=126,"Tinggi","Rendah")</f>
        <v>Rendah</v>
      </c>
      <c r="G157" s="1" t="str">
        <f>IF(Sheet1!M157&gt;180,"Tinggi",IF(AND(Sheet1!M157&gt;=145,Sheet1!M157&lt;=180),"Sedang","Rendah"))</f>
        <v>Rendah</v>
      </c>
      <c r="H157" s="1" t="str">
        <f>IF(Sheet1!N157&gt;=200,"Tinggi","Rendah")</f>
        <v>Rendah</v>
      </c>
      <c r="I157" s="3" t="s">
        <v>17</v>
      </c>
    </row>
    <row r="158" spans="1:9" x14ac:dyDescent="0.2">
      <c r="A158" s="7" t="str">
        <f>IF(AND(Sheet1!A158&gt;=5,Sheet1!A158&lt;=11),"Anak - Anak",IF(AND(Sheet1!A158&gt;=12,Sheet1!A158&lt;=25),"Remaja",IF(AND(Sheet1!A158&gt;=26,Sheet1!A158&lt;=45),"Dewasa","Lansia")))</f>
        <v>Dewasa</v>
      </c>
      <c r="B158" s="1" t="str">
        <f>IF(Sheet1!H158&gt;140,"Tinggi",IF(AND(Sheet1!H158&gt;=100,Sheet1!H158&lt;=140),"Sedang","Rendah"))</f>
        <v>Sedang</v>
      </c>
      <c r="C158" s="1" t="str">
        <f>IF(Sheet1!I158&lt;=28.5,"Kurus","Gemuk")</f>
        <v>Kurus</v>
      </c>
      <c r="D158" s="1" t="str">
        <f>IF(Sheet1!J158&lt;=17,"Kurus",IF(AND(Sheet1!J158&gt;=18,Sheet1!J158&lt;=27),"Normal","Gemuk"))</f>
        <v>Normal</v>
      </c>
      <c r="E158" s="1" t="str">
        <f>IF(Sheet1!K158&gt;=200,"Tinggi","Rendah")</f>
        <v>Rendah</v>
      </c>
      <c r="F158" s="1" t="str">
        <f>IF(Sheet1!L158&gt;=126,"Tinggi","Rendah")</f>
        <v>Rendah</v>
      </c>
      <c r="G158" s="1" t="str">
        <f>IF(Sheet1!M158&gt;180,"Tinggi",IF(AND(Sheet1!M158&gt;=145,Sheet1!M158&lt;=180),"Sedang","Rendah"))</f>
        <v>Rendah</v>
      </c>
      <c r="H158" s="1" t="str">
        <f>IF(Sheet1!N158&gt;=200,"Tinggi","Rendah")</f>
        <v>Rendah</v>
      </c>
      <c r="I158" s="3" t="s">
        <v>17</v>
      </c>
    </row>
    <row r="159" spans="1:9" x14ac:dyDescent="0.2">
      <c r="A159" s="7" t="str">
        <f>IF(AND(Sheet1!A159&gt;=5,Sheet1!A159&lt;=11),"Anak - Anak",IF(AND(Sheet1!A159&gt;=12,Sheet1!A159&lt;=25),"Remaja",IF(AND(Sheet1!A159&gt;=26,Sheet1!A159&lt;=45),"Dewasa","Lansia")))</f>
        <v>Dewasa</v>
      </c>
      <c r="B159" s="1" t="str">
        <f>IF(Sheet1!H159&gt;140,"Tinggi",IF(AND(Sheet1!H159&gt;=100,Sheet1!H159&lt;=140),"Sedang","Rendah"))</f>
        <v>Sedang</v>
      </c>
      <c r="C159" s="1" t="str">
        <f>IF(Sheet1!I159&lt;=28.5,"Kurus","Gemuk")</f>
        <v>Kurus</v>
      </c>
      <c r="D159" s="1" t="str">
        <f>IF(Sheet1!J159&lt;=17,"Kurus",IF(AND(Sheet1!J159&gt;=18,Sheet1!J159&lt;=27),"Normal","Gemuk"))</f>
        <v>Normal</v>
      </c>
      <c r="E159" s="1" t="str">
        <f>IF(Sheet1!K159&gt;=200,"Tinggi","Rendah")</f>
        <v>Rendah</v>
      </c>
      <c r="F159" s="1" t="str">
        <f>IF(Sheet1!L159&gt;=126,"Tinggi","Rendah")</f>
        <v>Rendah</v>
      </c>
      <c r="G159" s="1" t="str">
        <f>IF(Sheet1!M159&gt;180,"Tinggi",IF(AND(Sheet1!M159&gt;=145,Sheet1!M159&lt;=180),"Sedang","Rendah"))</f>
        <v>Rendah</v>
      </c>
      <c r="H159" s="1" t="str">
        <f>IF(Sheet1!N159&gt;=200,"Tinggi","Rendah")</f>
        <v>Rendah</v>
      </c>
      <c r="I159" s="3" t="s">
        <v>17</v>
      </c>
    </row>
    <row r="160" spans="1:9" x14ac:dyDescent="0.2">
      <c r="A160" s="7" t="str">
        <f>IF(AND(Sheet1!A160&gt;=5,Sheet1!A160&lt;=11),"Anak - Anak",IF(AND(Sheet1!A160&gt;=12,Sheet1!A160&lt;=25),"Remaja",IF(AND(Sheet1!A160&gt;=26,Sheet1!A160&lt;=45),"Dewasa","Lansia")))</f>
        <v>Dewasa</v>
      </c>
      <c r="B160" s="1" t="str">
        <f>IF(Sheet1!H160&gt;140,"Tinggi",IF(AND(Sheet1!H160&gt;=100,Sheet1!H160&lt;=140),"Sedang","Rendah"))</f>
        <v>Sedang</v>
      </c>
      <c r="C160" s="1" t="str">
        <f>IF(Sheet1!I160&lt;=28.5,"Kurus","Gemuk")</f>
        <v>Kurus</v>
      </c>
      <c r="D160" s="1" t="str">
        <f>IF(Sheet1!J160&lt;=17,"Kurus",IF(AND(Sheet1!J160&gt;=18,Sheet1!J160&lt;=27),"Normal","Gemuk"))</f>
        <v>Normal</v>
      </c>
      <c r="E160" s="1" t="str">
        <f>IF(Sheet1!K160&gt;=200,"Tinggi","Rendah")</f>
        <v>Rendah</v>
      </c>
      <c r="F160" s="1" t="str">
        <f>IF(Sheet1!L160&gt;=126,"Tinggi","Rendah")</f>
        <v>Rendah</v>
      </c>
      <c r="G160" s="1" t="str">
        <f>IF(Sheet1!M160&gt;180,"Tinggi",IF(AND(Sheet1!M160&gt;=145,Sheet1!M160&lt;=180),"Sedang","Rendah"))</f>
        <v>Rendah</v>
      </c>
      <c r="H160" s="1" t="str">
        <f>IF(Sheet1!N160&gt;=200,"Tinggi","Rendah")</f>
        <v>Rendah</v>
      </c>
      <c r="I160" s="3" t="s">
        <v>17</v>
      </c>
    </row>
    <row r="161" spans="1:9" x14ac:dyDescent="0.2">
      <c r="A161" s="7" t="str">
        <f>IF(AND(Sheet1!A161&gt;=5,Sheet1!A161&lt;=11),"Anak - Anak",IF(AND(Sheet1!A161&gt;=12,Sheet1!A161&lt;=25),"Remaja",IF(AND(Sheet1!A161&gt;=26,Sheet1!A161&lt;=45),"Dewasa","Lansia")))</f>
        <v>Dewasa</v>
      </c>
      <c r="B161" s="1" t="str">
        <f>IF(Sheet1!H161&gt;140,"Tinggi",IF(AND(Sheet1!H161&gt;=100,Sheet1!H161&lt;=140),"Sedang","Rendah"))</f>
        <v>Tinggi</v>
      </c>
      <c r="C161" s="1" t="str">
        <f>IF(Sheet1!I161&lt;=28.5,"Kurus","Gemuk")</f>
        <v>Kurus</v>
      </c>
      <c r="D161" s="1" t="str">
        <f>IF(Sheet1!J161&lt;=17,"Kurus",IF(AND(Sheet1!J161&gt;=18,Sheet1!J161&lt;=27),"Normal","Gemuk"))</f>
        <v>Normal</v>
      </c>
      <c r="E161" s="1" t="str">
        <f>IF(Sheet1!K161&gt;=200,"Tinggi","Rendah")</f>
        <v>Rendah</v>
      </c>
      <c r="F161" s="1" t="str">
        <f>IF(Sheet1!L161&gt;=126,"Tinggi","Rendah")</f>
        <v>Rendah</v>
      </c>
      <c r="G161" s="1" t="str">
        <f>IF(Sheet1!M161&gt;180,"Tinggi",IF(AND(Sheet1!M161&gt;=145,Sheet1!M161&lt;=180),"Sedang","Rendah"))</f>
        <v>Rendah</v>
      </c>
      <c r="H161" s="1" t="str">
        <f>IF(Sheet1!N161&gt;=200,"Tinggi","Rendah")</f>
        <v>Rendah</v>
      </c>
      <c r="I161" s="3" t="s">
        <v>17</v>
      </c>
    </row>
    <row r="162" spans="1:9" x14ac:dyDescent="0.2">
      <c r="A162" s="7" t="str">
        <f>IF(AND(Sheet1!A162&gt;=5,Sheet1!A162&lt;=11),"Anak - Anak",IF(AND(Sheet1!A162&gt;=12,Sheet1!A162&lt;=25),"Remaja",IF(AND(Sheet1!A162&gt;=26,Sheet1!A162&lt;=45),"Dewasa","Lansia")))</f>
        <v>Dewasa</v>
      </c>
      <c r="B162" s="1" t="str">
        <f>IF(Sheet1!H162&gt;140,"Tinggi",IF(AND(Sheet1!H162&gt;=100,Sheet1!H162&lt;=140),"Sedang","Rendah"))</f>
        <v>Sedang</v>
      </c>
      <c r="C162" s="1" t="str">
        <f>IF(Sheet1!I162&lt;=28.5,"Kurus","Gemuk")</f>
        <v>Kurus</v>
      </c>
      <c r="D162" s="1" t="str">
        <f>IF(Sheet1!J162&lt;=17,"Kurus",IF(AND(Sheet1!J162&gt;=18,Sheet1!J162&lt;=27),"Normal","Gemuk"))</f>
        <v>Normal</v>
      </c>
      <c r="E162" s="1" t="str">
        <f>IF(Sheet1!K162&gt;=200,"Tinggi","Rendah")</f>
        <v>Rendah</v>
      </c>
      <c r="F162" s="1" t="str">
        <f>IF(Sheet1!L162&gt;=126,"Tinggi","Rendah")</f>
        <v>Rendah</v>
      </c>
      <c r="G162" s="1" t="str">
        <f>IF(Sheet1!M162&gt;180,"Tinggi",IF(AND(Sheet1!M162&gt;=145,Sheet1!M162&lt;=180),"Sedang","Rendah"))</f>
        <v>Rendah</v>
      </c>
      <c r="H162" s="1" t="str">
        <f>IF(Sheet1!N162&gt;=200,"Tinggi","Rendah")</f>
        <v>Rendah</v>
      </c>
      <c r="I162" s="3" t="s">
        <v>17</v>
      </c>
    </row>
    <row r="163" spans="1:9" x14ac:dyDescent="0.2">
      <c r="A163" s="7" t="str">
        <f>IF(AND(Sheet1!A163&gt;=5,Sheet1!A163&lt;=11),"Anak - Anak",IF(AND(Sheet1!A163&gt;=12,Sheet1!A163&lt;=25),"Remaja",IF(AND(Sheet1!A163&gt;=26,Sheet1!A163&lt;=45),"Dewasa","Lansia")))</f>
        <v>Lansia</v>
      </c>
      <c r="B163" s="1" t="str">
        <f>IF(Sheet1!H163&gt;140,"Tinggi",IF(AND(Sheet1!H163&gt;=100,Sheet1!H163&lt;=140),"Sedang","Rendah"))</f>
        <v>Sedang</v>
      </c>
      <c r="C163" s="1" t="str">
        <f>IF(Sheet1!I163&lt;=28.5,"Kurus","Gemuk")</f>
        <v>Kurus</v>
      </c>
      <c r="D163" s="1" t="str">
        <f>IF(Sheet1!J163&lt;=17,"Kurus",IF(AND(Sheet1!J163&gt;=18,Sheet1!J163&lt;=27),"Normal","Gemuk"))</f>
        <v>Normal</v>
      </c>
      <c r="E163" s="1" t="str">
        <f>IF(Sheet1!K163&gt;=200,"Tinggi","Rendah")</f>
        <v>Rendah</v>
      </c>
      <c r="F163" s="1" t="str">
        <f>IF(Sheet1!L163&gt;=126,"Tinggi","Rendah")</f>
        <v>Tinggi</v>
      </c>
      <c r="G163" s="1" t="str">
        <f>IF(Sheet1!M163&gt;180,"Tinggi",IF(AND(Sheet1!M163&gt;=145,Sheet1!M163&lt;=180),"Sedang","Rendah"))</f>
        <v>Rendah</v>
      </c>
      <c r="H163" s="1" t="str">
        <f>IF(Sheet1!N163&gt;=200,"Tinggi","Rendah")</f>
        <v>Rendah</v>
      </c>
      <c r="I163" s="3" t="s">
        <v>17</v>
      </c>
    </row>
    <row r="164" spans="1:9" x14ac:dyDescent="0.2">
      <c r="A164" s="7" t="str">
        <f>IF(AND(Sheet1!A164&gt;=5,Sheet1!A164&lt;=11),"Anak - Anak",IF(AND(Sheet1!A164&gt;=12,Sheet1!A164&lt;=25),"Remaja",IF(AND(Sheet1!A164&gt;=26,Sheet1!A164&lt;=45),"Dewasa","Lansia")))</f>
        <v>Lansia</v>
      </c>
      <c r="B164" s="1" t="str">
        <f>IF(Sheet1!H164&gt;140,"Tinggi",IF(AND(Sheet1!H164&gt;=100,Sheet1!H164&lt;=140),"Sedang","Rendah"))</f>
        <v>Sedang</v>
      </c>
      <c r="C164" s="1" t="str">
        <f>IF(Sheet1!I164&lt;=28.5,"Kurus","Gemuk")</f>
        <v>Kurus</v>
      </c>
      <c r="D164" s="1" t="str">
        <f>IF(Sheet1!J164&lt;=17,"Kurus",IF(AND(Sheet1!J164&gt;=18,Sheet1!J164&lt;=27),"Normal","Gemuk"))</f>
        <v>Normal</v>
      </c>
      <c r="E164" s="1" t="str">
        <f>IF(Sheet1!K164&gt;=200,"Tinggi","Rendah")</f>
        <v>Rendah</v>
      </c>
      <c r="F164" s="1" t="str">
        <f>IF(Sheet1!L164&gt;=126,"Tinggi","Rendah")</f>
        <v>Rendah</v>
      </c>
      <c r="G164" s="1" t="str">
        <f>IF(Sheet1!M164&gt;180,"Tinggi",IF(AND(Sheet1!M164&gt;=145,Sheet1!M164&lt;=180),"Sedang","Rendah"))</f>
        <v>Rendah</v>
      </c>
      <c r="H164" s="1" t="str">
        <f>IF(Sheet1!N164&gt;=200,"Tinggi","Rendah")</f>
        <v>Rendah</v>
      </c>
      <c r="I164" s="3" t="s">
        <v>17</v>
      </c>
    </row>
    <row r="165" spans="1:9" x14ac:dyDescent="0.2">
      <c r="A165" s="7" t="str">
        <f>IF(AND(Sheet1!A165&gt;=5,Sheet1!A165&lt;=11),"Anak - Anak",IF(AND(Sheet1!A165&gt;=12,Sheet1!A165&lt;=25),"Remaja",IF(AND(Sheet1!A165&gt;=26,Sheet1!A165&lt;=45),"Dewasa","Lansia")))</f>
        <v>Dewasa</v>
      </c>
      <c r="B165" s="1" t="str">
        <f>IF(Sheet1!H165&gt;140,"Tinggi",IF(AND(Sheet1!H165&gt;=100,Sheet1!H165&lt;=140),"Sedang","Rendah"))</f>
        <v>Sedang</v>
      </c>
      <c r="C165" s="1" t="str">
        <f>IF(Sheet1!I165&lt;=28.5,"Kurus","Gemuk")</f>
        <v>Kurus</v>
      </c>
      <c r="D165" s="1" t="str">
        <f>IF(Sheet1!J165&lt;=17,"Kurus",IF(AND(Sheet1!J165&gt;=18,Sheet1!J165&lt;=27),"Normal","Gemuk"))</f>
        <v>Normal</v>
      </c>
      <c r="E165" s="1" t="str">
        <f>IF(Sheet1!K165&gt;=200,"Tinggi","Rendah")</f>
        <v>Rendah</v>
      </c>
      <c r="F165" s="1" t="str">
        <f>IF(Sheet1!L165&gt;=126,"Tinggi","Rendah")</f>
        <v>Rendah</v>
      </c>
      <c r="G165" s="1" t="str">
        <f>IF(Sheet1!M165&gt;180,"Tinggi",IF(AND(Sheet1!M165&gt;=145,Sheet1!M165&lt;=180),"Sedang","Rendah"))</f>
        <v>Rendah</v>
      </c>
      <c r="H165" s="1" t="str">
        <f>IF(Sheet1!N165&gt;=200,"Tinggi","Rendah")</f>
        <v>Rendah</v>
      </c>
      <c r="I165" s="3" t="s">
        <v>17</v>
      </c>
    </row>
    <row r="166" spans="1:9" x14ac:dyDescent="0.2">
      <c r="A166" s="7" t="str">
        <f>IF(AND(Sheet1!A166&gt;=5,Sheet1!A166&lt;=11),"Anak - Anak",IF(AND(Sheet1!A166&gt;=12,Sheet1!A166&lt;=25),"Remaja",IF(AND(Sheet1!A166&gt;=26,Sheet1!A166&lt;=45),"Dewasa","Lansia")))</f>
        <v>Dewasa</v>
      </c>
      <c r="B166" s="1" t="str">
        <f>IF(Sheet1!H166&gt;140,"Tinggi",IF(AND(Sheet1!H166&gt;=100,Sheet1!H166&lt;=140),"Sedang","Rendah"))</f>
        <v>Sedang</v>
      </c>
      <c r="C166" s="1" t="str">
        <f>IF(Sheet1!I166&lt;=28.5,"Kurus","Gemuk")</f>
        <v>Kurus</v>
      </c>
      <c r="D166" s="1" t="str">
        <f>IF(Sheet1!J166&lt;=17,"Kurus",IF(AND(Sheet1!J166&gt;=18,Sheet1!J166&lt;=27),"Normal","Gemuk"))</f>
        <v>Normal</v>
      </c>
      <c r="E166" s="1" t="str">
        <f>IF(Sheet1!K166&gt;=200,"Tinggi","Rendah")</f>
        <v>Rendah</v>
      </c>
      <c r="F166" s="1" t="str">
        <f>IF(Sheet1!L166&gt;=126,"Tinggi","Rendah")</f>
        <v>Rendah</v>
      </c>
      <c r="G166" s="1" t="str">
        <f>IF(Sheet1!M166&gt;180,"Tinggi",IF(AND(Sheet1!M166&gt;=145,Sheet1!M166&lt;=180),"Sedang","Rendah"))</f>
        <v>Rendah</v>
      </c>
      <c r="H166" s="1" t="str">
        <f>IF(Sheet1!N166&gt;=200,"Tinggi","Rendah")</f>
        <v>Rendah</v>
      </c>
      <c r="I166" s="3" t="s">
        <v>17</v>
      </c>
    </row>
    <row r="167" spans="1:9" x14ac:dyDescent="0.2">
      <c r="A167" s="7" t="str">
        <f>IF(AND(Sheet1!A167&gt;=5,Sheet1!A167&lt;=11),"Anak - Anak",IF(AND(Sheet1!A167&gt;=12,Sheet1!A167&lt;=25),"Remaja",IF(AND(Sheet1!A167&gt;=26,Sheet1!A167&lt;=45),"Dewasa","Lansia")))</f>
        <v>Lansia</v>
      </c>
      <c r="B167" s="1" t="str">
        <f>IF(Sheet1!H167&gt;140,"Tinggi",IF(AND(Sheet1!H167&gt;=100,Sheet1!H167&lt;=140),"Sedang","Rendah"))</f>
        <v>Sedang</v>
      </c>
      <c r="C167" s="1" t="str">
        <f>IF(Sheet1!I167&lt;=28.5,"Kurus","Gemuk")</f>
        <v>Kurus</v>
      </c>
      <c r="D167" s="1" t="str">
        <f>IF(Sheet1!J167&lt;=17,"Kurus",IF(AND(Sheet1!J167&gt;=18,Sheet1!J167&lt;=27),"Normal","Gemuk"))</f>
        <v>Normal</v>
      </c>
      <c r="E167" s="1" t="str">
        <f>IF(Sheet1!K167&gt;=200,"Tinggi","Rendah")</f>
        <v>Rendah</v>
      </c>
      <c r="F167" s="1" t="str">
        <f>IF(Sheet1!L167&gt;=126,"Tinggi","Rendah")</f>
        <v>Rendah</v>
      </c>
      <c r="G167" s="1" t="str">
        <f>IF(Sheet1!M167&gt;180,"Tinggi",IF(AND(Sheet1!M167&gt;=145,Sheet1!M167&lt;=180),"Sedang","Rendah"))</f>
        <v>Rendah</v>
      </c>
      <c r="H167" s="1" t="str">
        <f>IF(Sheet1!N167&gt;=200,"Tinggi","Rendah")</f>
        <v>Rendah</v>
      </c>
      <c r="I167" s="3" t="s">
        <v>17</v>
      </c>
    </row>
    <row r="168" spans="1:9" x14ac:dyDescent="0.2">
      <c r="A168" s="7" t="str">
        <f>IF(AND(Sheet1!A168&gt;=5,Sheet1!A168&lt;=11),"Anak - Anak",IF(AND(Sheet1!A168&gt;=12,Sheet1!A168&lt;=25),"Remaja",IF(AND(Sheet1!A168&gt;=26,Sheet1!A168&lt;=45),"Dewasa","Lansia")))</f>
        <v>Lansia</v>
      </c>
      <c r="B168" s="1" t="str">
        <f>IF(Sheet1!H168&gt;140,"Tinggi",IF(AND(Sheet1!H168&gt;=100,Sheet1!H168&lt;=140),"Sedang","Rendah"))</f>
        <v>Sedang</v>
      </c>
      <c r="C168" s="1" t="str">
        <f>IF(Sheet1!I168&lt;=28.5,"Kurus","Gemuk")</f>
        <v>Kurus</v>
      </c>
      <c r="D168" s="1" t="str">
        <f>IF(Sheet1!J168&lt;=17,"Kurus",IF(AND(Sheet1!J168&gt;=18,Sheet1!J168&lt;=27),"Normal","Gemuk"))</f>
        <v>Normal</v>
      </c>
      <c r="E168" s="1" t="str">
        <f>IF(Sheet1!K168&gt;=200,"Tinggi","Rendah")</f>
        <v>Rendah</v>
      </c>
      <c r="F168" s="1" t="str">
        <f>IF(Sheet1!L168&gt;=126,"Tinggi","Rendah")</f>
        <v>Rendah</v>
      </c>
      <c r="G168" s="1" t="str">
        <f>IF(Sheet1!M168&gt;180,"Tinggi",IF(AND(Sheet1!M168&gt;=145,Sheet1!M168&lt;=180),"Sedang","Rendah"))</f>
        <v>Rendah</v>
      </c>
      <c r="H168" s="1" t="str">
        <f>IF(Sheet1!N168&gt;=200,"Tinggi","Rendah")</f>
        <v>Rendah</v>
      </c>
      <c r="I168" s="3" t="s">
        <v>17</v>
      </c>
    </row>
    <row r="169" spans="1:9" x14ac:dyDescent="0.2">
      <c r="A169" s="7" t="str">
        <f>IF(AND(Sheet1!A169&gt;=5,Sheet1!A169&lt;=11),"Anak - Anak",IF(AND(Sheet1!A169&gt;=12,Sheet1!A169&lt;=25),"Remaja",IF(AND(Sheet1!A169&gt;=26,Sheet1!A169&lt;=45),"Dewasa","Lansia")))</f>
        <v>Lansia</v>
      </c>
      <c r="B169" s="1" t="str">
        <f>IF(Sheet1!H169&gt;140,"Tinggi",IF(AND(Sheet1!H169&gt;=100,Sheet1!H169&lt;=140),"Sedang","Rendah"))</f>
        <v>Sedang</v>
      </c>
      <c r="C169" s="1" t="str">
        <f>IF(Sheet1!I169&lt;=28.5,"Kurus","Gemuk")</f>
        <v>Kurus</v>
      </c>
      <c r="D169" s="1" t="str">
        <f>IF(Sheet1!J169&lt;=17,"Kurus",IF(AND(Sheet1!J169&gt;=18,Sheet1!J169&lt;=27),"Normal","Gemuk"))</f>
        <v>Normal</v>
      </c>
      <c r="E169" s="1" t="str">
        <f>IF(Sheet1!K169&gt;=200,"Tinggi","Rendah")</f>
        <v>Rendah</v>
      </c>
      <c r="F169" s="1" t="str">
        <f>IF(Sheet1!L169&gt;=126,"Tinggi","Rendah")</f>
        <v>Rendah</v>
      </c>
      <c r="G169" s="1" t="str">
        <f>IF(Sheet1!M169&gt;180,"Tinggi",IF(AND(Sheet1!M169&gt;=145,Sheet1!M169&lt;=180),"Sedang","Rendah"))</f>
        <v>Rendah</v>
      </c>
      <c r="H169" s="1" t="str">
        <f>IF(Sheet1!N169&gt;=200,"Tinggi","Rendah")</f>
        <v>Rendah</v>
      </c>
      <c r="I169" s="3" t="s">
        <v>17</v>
      </c>
    </row>
    <row r="170" spans="1:9" x14ac:dyDescent="0.2">
      <c r="A170" s="7" t="str">
        <f>IF(AND(Sheet1!A170&gt;=5,Sheet1!A170&lt;=11),"Anak - Anak",IF(AND(Sheet1!A170&gt;=12,Sheet1!A170&lt;=25),"Remaja",IF(AND(Sheet1!A170&gt;=26,Sheet1!A170&lt;=45),"Dewasa","Lansia")))</f>
        <v>Dewasa</v>
      </c>
      <c r="B170" s="1" t="str">
        <f>IF(Sheet1!H170&gt;140,"Tinggi",IF(AND(Sheet1!H170&gt;=100,Sheet1!H170&lt;=140),"Sedang","Rendah"))</f>
        <v>Tinggi</v>
      </c>
      <c r="C170" s="1" t="str">
        <f>IF(Sheet1!I170&lt;=28.5,"Kurus","Gemuk")</f>
        <v>Kurus</v>
      </c>
      <c r="D170" s="1" t="str">
        <f>IF(Sheet1!J170&lt;=17,"Kurus",IF(AND(Sheet1!J170&gt;=18,Sheet1!J170&lt;=27),"Normal","Gemuk"))</f>
        <v>Normal</v>
      </c>
      <c r="E170" s="1" t="str">
        <f>IF(Sheet1!K170&gt;=200,"Tinggi","Rendah")</f>
        <v>Rendah</v>
      </c>
      <c r="F170" s="1" t="str">
        <f>IF(Sheet1!L170&gt;=126,"Tinggi","Rendah")</f>
        <v>Rendah</v>
      </c>
      <c r="G170" s="1" t="str">
        <f>IF(Sheet1!M170&gt;180,"Tinggi",IF(AND(Sheet1!M170&gt;=145,Sheet1!M170&lt;=180),"Sedang","Rendah"))</f>
        <v>Rendah</v>
      </c>
      <c r="H170" s="1" t="str">
        <f>IF(Sheet1!N170&gt;=200,"Tinggi","Rendah")</f>
        <v>Rendah</v>
      </c>
      <c r="I170" s="3" t="s">
        <v>17</v>
      </c>
    </row>
    <row r="171" spans="1:9" x14ac:dyDescent="0.2">
      <c r="A171" s="7" t="str">
        <f>IF(AND(Sheet1!A171&gt;=5,Sheet1!A171&lt;=11),"Anak - Anak",IF(AND(Sheet1!A171&gt;=12,Sheet1!A171&lt;=25),"Remaja",IF(AND(Sheet1!A171&gt;=26,Sheet1!A171&lt;=45),"Dewasa","Lansia")))</f>
        <v>Dewasa</v>
      </c>
      <c r="B171" s="1" t="str">
        <f>IF(Sheet1!H171&gt;140,"Tinggi",IF(AND(Sheet1!H171&gt;=100,Sheet1!H171&lt;=140),"Sedang","Rendah"))</f>
        <v>Sedang</v>
      </c>
      <c r="C171" s="1" t="str">
        <f>IF(Sheet1!I171&lt;=28.5,"Kurus","Gemuk")</f>
        <v>Kurus</v>
      </c>
      <c r="D171" s="1" t="str">
        <f>IF(Sheet1!J171&lt;=17,"Kurus",IF(AND(Sheet1!J171&gt;=18,Sheet1!J171&lt;=27),"Normal","Gemuk"))</f>
        <v>Gemuk</v>
      </c>
      <c r="E171" s="1" t="str">
        <f>IF(Sheet1!K171&gt;=200,"Tinggi","Rendah")</f>
        <v>Tinggi</v>
      </c>
      <c r="F171" s="1" t="str">
        <f>IF(Sheet1!L171&gt;=126,"Tinggi","Rendah")</f>
        <v>Tinggi</v>
      </c>
      <c r="G171" s="1" t="str">
        <f>IF(Sheet1!M171&gt;180,"Tinggi",IF(AND(Sheet1!M171&gt;=145,Sheet1!M171&lt;=180),"Sedang","Rendah"))</f>
        <v>Tinggi</v>
      </c>
      <c r="H171" s="1" t="str">
        <f>IF(Sheet1!N171&gt;=200,"Tinggi","Rendah")</f>
        <v>Rendah</v>
      </c>
      <c r="I171" s="3" t="s">
        <v>19</v>
      </c>
    </row>
    <row r="172" spans="1:9" x14ac:dyDescent="0.2">
      <c r="A172" s="7" t="str">
        <f>IF(AND(Sheet1!A172&gt;=5,Sheet1!A172&lt;=11),"Anak - Anak",IF(AND(Sheet1!A172&gt;=12,Sheet1!A172&lt;=25),"Remaja",IF(AND(Sheet1!A172&gt;=26,Sheet1!A172&lt;=45),"Dewasa","Lansia")))</f>
        <v>Dewasa</v>
      </c>
      <c r="B172" s="1" t="str">
        <f>IF(Sheet1!H172&gt;140,"Tinggi",IF(AND(Sheet1!H172&gt;=100,Sheet1!H172&lt;=140),"Sedang","Rendah"))</f>
        <v>Tinggi</v>
      </c>
      <c r="C172" s="1" t="str">
        <f>IF(Sheet1!I172&lt;=28.5,"Kurus","Gemuk")</f>
        <v>Kurus</v>
      </c>
      <c r="D172" s="1" t="str">
        <f>IF(Sheet1!J172&lt;=17,"Kurus",IF(AND(Sheet1!J172&gt;=18,Sheet1!J172&lt;=27),"Normal","Gemuk"))</f>
        <v>Gemuk</v>
      </c>
      <c r="E172" s="1" t="str">
        <f>IF(Sheet1!K172&gt;=200,"Tinggi","Rendah")</f>
        <v>Tinggi</v>
      </c>
      <c r="F172" s="1" t="str">
        <f>IF(Sheet1!L172&gt;=126,"Tinggi","Rendah")</f>
        <v>Tinggi</v>
      </c>
      <c r="G172" s="1" t="str">
        <f>IF(Sheet1!M172&gt;180,"Tinggi",IF(AND(Sheet1!M172&gt;=145,Sheet1!M172&lt;=180),"Sedang","Rendah"))</f>
        <v>Tinggi</v>
      </c>
      <c r="H172" s="1" t="str">
        <f>IF(Sheet1!N172&gt;=200,"Tinggi","Rendah")</f>
        <v>Rendah</v>
      </c>
      <c r="I172" s="3" t="s">
        <v>19</v>
      </c>
    </row>
    <row r="173" spans="1:9" x14ac:dyDescent="0.2">
      <c r="A173" s="7" t="str">
        <f>IF(AND(Sheet1!A173&gt;=5,Sheet1!A173&lt;=11),"Anak - Anak",IF(AND(Sheet1!A173&gt;=12,Sheet1!A173&lt;=25),"Remaja",IF(AND(Sheet1!A173&gt;=26,Sheet1!A173&lt;=45),"Dewasa","Lansia")))</f>
        <v>Dewasa</v>
      </c>
      <c r="B173" s="1" t="str">
        <f>IF(Sheet1!H173&gt;140,"Tinggi",IF(AND(Sheet1!H173&gt;=100,Sheet1!H173&lt;=140),"Sedang","Rendah"))</f>
        <v>Tinggi</v>
      </c>
      <c r="C173" s="1" t="str">
        <f>IF(Sheet1!I173&lt;=28.5,"Kurus","Gemuk")</f>
        <v>Gemuk</v>
      </c>
      <c r="D173" s="1" t="str">
        <f>IF(Sheet1!J173&lt;=17,"Kurus",IF(AND(Sheet1!J173&gt;=18,Sheet1!J173&lt;=27),"Normal","Gemuk"))</f>
        <v>Gemuk</v>
      </c>
      <c r="E173" s="1" t="str">
        <f>IF(Sheet1!K173&gt;=200,"Tinggi","Rendah")</f>
        <v>Tinggi</v>
      </c>
      <c r="F173" s="1" t="str">
        <f>IF(Sheet1!L173&gt;=126,"Tinggi","Rendah")</f>
        <v>Tinggi</v>
      </c>
      <c r="G173" s="1" t="str">
        <f>IF(Sheet1!M173&gt;180,"Tinggi",IF(AND(Sheet1!M173&gt;=145,Sheet1!M173&lt;=180),"Sedang","Rendah"))</f>
        <v>Tinggi</v>
      </c>
      <c r="H173" s="1" t="str">
        <f>IF(Sheet1!N173&gt;=200,"Tinggi","Rendah")</f>
        <v>Rendah</v>
      </c>
      <c r="I173" s="4" t="s">
        <v>19</v>
      </c>
    </row>
    <row r="174" spans="1:9" x14ac:dyDescent="0.2">
      <c r="A174" s="7" t="str">
        <f>IF(AND(Sheet1!A174&gt;=5,Sheet1!A174&lt;=11),"Anak - Anak",IF(AND(Sheet1!A174&gt;=12,Sheet1!A174&lt;=25),"Remaja",IF(AND(Sheet1!A174&gt;=26,Sheet1!A174&lt;=45),"Dewasa","Lansia")))</f>
        <v>Dewasa</v>
      </c>
      <c r="B174" s="1" t="str">
        <f>IF(Sheet1!H174&gt;140,"Tinggi",IF(AND(Sheet1!H174&gt;=100,Sheet1!H174&lt;=140),"Sedang","Rendah"))</f>
        <v>Tinggi</v>
      </c>
      <c r="C174" s="1" t="str">
        <f>IF(Sheet1!I174&lt;=28.5,"Kurus","Gemuk")</f>
        <v>Gemuk</v>
      </c>
      <c r="D174" s="1" t="str">
        <f>IF(Sheet1!J174&lt;=17,"Kurus",IF(AND(Sheet1!J174&gt;=18,Sheet1!J174&lt;=27),"Normal","Gemuk"))</f>
        <v>Gemuk</v>
      </c>
      <c r="E174" s="1" t="str">
        <f>IF(Sheet1!K174&gt;=200,"Tinggi","Rendah")</f>
        <v>Tinggi</v>
      </c>
      <c r="F174" s="1" t="str">
        <f>IF(Sheet1!L174&gt;=126,"Tinggi","Rendah")</f>
        <v>Tinggi</v>
      </c>
      <c r="G174" s="1" t="str">
        <f>IF(Sheet1!M174&gt;180,"Tinggi",IF(AND(Sheet1!M174&gt;=145,Sheet1!M174&lt;=180),"Sedang","Rendah"))</f>
        <v>Tinggi</v>
      </c>
      <c r="H174" s="1" t="str">
        <f>IF(Sheet1!N174&gt;=200,"Tinggi","Rendah")</f>
        <v>Rendah</v>
      </c>
      <c r="I174" s="4" t="s">
        <v>19</v>
      </c>
    </row>
    <row r="175" spans="1:9" x14ac:dyDescent="0.2">
      <c r="A175" s="7" t="str">
        <f>IF(AND(Sheet1!A175&gt;=5,Sheet1!A175&lt;=11),"Anak - Anak",IF(AND(Sheet1!A175&gt;=12,Sheet1!A175&lt;=25),"Remaja",IF(AND(Sheet1!A175&gt;=26,Sheet1!A175&lt;=45),"Dewasa","Lansia")))</f>
        <v>Remaja</v>
      </c>
      <c r="B175" s="1" t="str">
        <f>IF(Sheet1!H175&gt;140,"Tinggi",IF(AND(Sheet1!H175&gt;=100,Sheet1!H175&lt;=140),"Sedang","Rendah"))</f>
        <v>Sedang</v>
      </c>
      <c r="C175" s="1" t="str">
        <f>IF(Sheet1!I175&lt;=28.5,"Kurus","Gemuk")</f>
        <v>Kurus</v>
      </c>
      <c r="D175" s="1" t="str">
        <f>IF(Sheet1!J175&lt;=17,"Kurus",IF(AND(Sheet1!J175&gt;=18,Sheet1!J175&lt;=27),"Normal","Gemuk"))</f>
        <v>Gemuk</v>
      </c>
      <c r="E175" s="1" t="str">
        <f>IF(Sheet1!K175&gt;=200,"Tinggi","Rendah")</f>
        <v>Tinggi</v>
      </c>
      <c r="F175" s="1" t="str">
        <f>IF(Sheet1!L175&gt;=126,"Tinggi","Rendah")</f>
        <v>Tinggi</v>
      </c>
      <c r="G175" s="1" t="str">
        <f>IF(Sheet1!M175&gt;180,"Tinggi",IF(AND(Sheet1!M175&gt;=145,Sheet1!M175&lt;=180),"Sedang","Rendah"))</f>
        <v>Tinggi</v>
      </c>
      <c r="H175" s="1" t="str">
        <f>IF(Sheet1!N175&gt;=200,"Tinggi","Rendah")</f>
        <v>Rendah</v>
      </c>
      <c r="I175" s="3" t="s">
        <v>19</v>
      </c>
    </row>
    <row r="176" spans="1:9" x14ac:dyDescent="0.2">
      <c r="A176" s="7" t="str">
        <f>IF(AND(Sheet1!A176&gt;=5,Sheet1!A176&lt;=11),"Anak - Anak",IF(AND(Sheet1!A176&gt;=12,Sheet1!A176&lt;=25),"Remaja",IF(AND(Sheet1!A176&gt;=26,Sheet1!A176&lt;=45),"Dewasa","Lansia")))</f>
        <v>Lansia</v>
      </c>
      <c r="B176" s="1" t="str">
        <f>IF(Sheet1!H176&gt;140,"Tinggi",IF(AND(Sheet1!H176&gt;=100,Sheet1!H176&lt;=140),"Sedang","Rendah"))</f>
        <v>Tinggi</v>
      </c>
      <c r="C176" s="1" t="str">
        <f>IF(Sheet1!I176&lt;=28.5,"Kurus","Gemuk")</f>
        <v>Gemuk</v>
      </c>
      <c r="D176" s="1" t="str">
        <f>IF(Sheet1!J176&lt;=17,"Kurus",IF(AND(Sheet1!J176&gt;=18,Sheet1!J176&lt;=27),"Normal","Gemuk"))</f>
        <v>Normal</v>
      </c>
      <c r="E176" s="1" t="str">
        <f>IF(Sheet1!K176&gt;=200,"Tinggi","Rendah")</f>
        <v>Tinggi</v>
      </c>
      <c r="F176" s="1" t="str">
        <f>IF(Sheet1!L176&gt;=126,"Tinggi","Rendah")</f>
        <v>Tinggi</v>
      </c>
      <c r="G176" s="1" t="str">
        <f>IF(Sheet1!M176&gt;180,"Tinggi",IF(AND(Sheet1!M176&gt;=145,Sheet1!M176&lt;=180),"Sedang","Rendah"))</f>
        <v>Tinggi</v>
      </c>
      <c r="H176" s="1" t="str">
        <f>IF(Sheet1!N176&gt;=200,"Tinggi","Rendah")</f>
        <v>Rendah</v>
      </c>
      <c r="I176" s="3" t="s">
        <v>19</v>
      </c>
    </row>
    <row r="177" spans="1:9" x14ac:dyDescent="0.2">
      <c r="A177" s="7" t="str">
        <f>IF(AND(Sheet1!A177&gt;=5,Sheet1!A177&lt;=11),"Anak - Anak",IF(AND(Sheet1!A177&gt;=12,Sheet1!A177&lt;=25),"Remaja",IF(AND(Sheet1!A177&gt;=26,Sheet1!A177&lt;=45),"Dewasa","Lansia")))</f>
        <v>Dewasa</v>
      </c>
      <c r="B177" s="1" t="str">
        <f>IF(Sheet1!H177&gt;140,"Tinggi",IF(AND(Sheet1!H177&gt;=100,Sheet1!H177&lt;=140),"Sedang","Rendah"))</f>
        <v>Tinggi</v>
      </c>
      <c r="C177" s="1" t="str">
        <f>IF(Sheet1!I177&lt;=28.5,"Kurus","Gemuk")</f>
        <v>Kurus</v>
      </c>
      <c r="D177" s="1" t="str">
        <f>IF(Sheet1!J177&lt;=17,"Kurus",IF(AND(Sheet1!J177&gt;=18,Sheet1!J177&lt;=27),"Normal","Gemuk"))</f>
        <v>Gemuk</v>
      </c>
      <c r="E177" s="1" t="str">
        <f>IF(Sheet1!K177&gt;=200,"Tinggi","Rendah")</f>
        <v>Tinggi</v>
      </c>
      <c r="F177" s="1" t="str">
        <f>IF(Sheet1!L177&gt;=126,"Tinggi","Rendah")</f>
        <v>Tinggi</v>
      </c>
      <c r="G177" s="1" t="str">
        <f>IF(Sheet1!M177&gt;180,"Tinggi",IF(AND(Sheet1!M177&gt;=145,Sheet1!M177&lt;=180),"Sedang","Rendah"))</f>
        <v>Tinggi</v>
      </c>
      <c r="H177" s="1" t="str">
        <f>IF(Sheet1!N177&gt;=200,"Tinggi","Rendah")</f>
        <v>Rendah</v>
      </c>
      <c r="I177" s="3" t="s">
        <v>19</v>
      </c>
    </row>
    <row r="178" spans="1:9" x14ac:dyDescent="0.2">
      <c r="A178" s="7" t="str">
        <f>IF(AND(Sheet1!A178&gt;=5,Sheet1!A178&lt;=11),"Anak - Anak",IF(AND(Sheet1!A178&gt;=12,Sheet1!A178&lt;=25),"Remaja",IF(AND(Sheet1!A178&gt;=26,Sheet1!A178&lt;=45),"Dewasa","Lansia")))</f>
        <v>Remaja</v>
      </c>
      <c r="B178" s="1" t="str">
        <f>IF(Sheet1!H178&gt;140,"Tinggi",IF(AND(Sheet1!H178&gt;=100,Sheet1!H178&lt;=140),"Sedang","Rendah"))</f>
        <v>Sedang</v>
      </c>
      <c r="C178" s="1" t="str">
        <f>IF(Sheet1!I178&lt;=28.5,"Kurus","Gemuk")</f>
        <v>Gemuk</v>
      </c>
      <c r="D178" s="1" t="str">
        <f>IF(Sheet1!J178&lt;=17,"Kurus",IF(AND(Sheet1!J178&gt;=18,Sheet1!J178&lt;=27),"Normal","Gemuk"))</f>
        <v>Gemuk</v>
      </c>
      <c r="E178" s="1" t="str">
        <f>IF(Sheet1!K178&gt;=200,"Tinggi","Rendah")</f>
        <v>Tinggi</v>
      </c>
      <c r="F178" s="1" t="str">
        <f>IF(Sheet1!L178&gt;=126,"Tinggi","Rendah")</f>
        <v>Tinggi</v>
      </c>
      <c r="G178" s="1" t="str">
        <f>IF(Sheet1!M178&gt;180,"Tinggi",IF(AND(Sheet1!M178&gt;=145,Sheet1!M178&lt;=180),"Sedang","Rendah"))</f>
        <v>Tinggi</v>
      </c>
      <c r="H178" s="1" t="str">
        <f>IF(Sheet1!N178&gt;=200,"Tinggi","Rendah")</f>
        <v>Rendah</v>
      </c>
      <c r="I178" s="3" t="s">
        <v>19</v>
      </c>
    </row>
    <row r="179" spans="1:9" x14ac:dyDescent="0.2">
      <c r="A179" s="7" t="str">
        <f>IF(AND(Sheet1!A179&gt;=5,Sheet1!A179&lt;=11),"Anak - Anak",IF(AND(Sheet1!A179&gt;=12,Sheet1!A179&lt;=25),"Remaja",IF(AND(Sheet1!A179&gt;=26,Sheet1!A179&lt;=45),"Dewasa","Lansia")))</f>
        <v>Remaja</v>
      </c>
      <c r="B179" s="1" t="str">
        <f>IF(Sheet1!H179&gt;140,"Tinggi",IF(AND(Sheet1!H179&gt;=100,Sheet1!H179&lt;=140),"Sedang","Rendah"))</f>
        <v>Tinggi</v>
      </c>
      <c r="C179" s="1" t="str">
        <f>IF(Sheet1!I179&lt;=28.5,"Kurus","Gemuk")</f>
        <v>Gemuk</v>
      </c>
      <c r="D179" s="1" t="str">
        <f>IF(Sheet1!J179&lt;=17,"Kurus",IF(AND(Sheet1!J179&gt;=18,Sheet1!J179&lt;=27),"Normal","Gemuk"))</f>
        <v>Gemuk</v>
      </c>
      <c r="E179" s="1" t="str">
        <f>IF(Sheet1!K179&gt;=200,"Tinggi","Rendah")</f>
        <v>Tinggi</v>
      </c>
      <c r="F179" s="1" t="str">
        <f>IF(Sheet1!L179&gt;=126,"Tinggi","Rendah")</f>
        <v>Tinggi</v>
      </c>
      <c r="G179" s="1" t="str">
        <f>IF(Sheet1!M179&gt;180,"Tinggi",IF(AND(Sheet1!M179&gt;=145,Sheet1!M179&lt;=180),"Sedang","Rendah"))</f>
        <v>Tinggi</v>
      </c>
      <c r="H179" s="1" t="str">
        <f>IF(Sheet1!N179&gt;=200,"Tinggi","Rendah")</f>
        <v>Rendah</v>
      </c>
      <c r="I179" s="3" t="s">
        <v>19</v>
      </c>
    </row>
    <row r="180" spans="1:9" x14ac:dyDescent="0.2">
      <c r="A180" s="7" t="str">
        <f>IF(AND(Sheet1!A180&gt;=5,Sheet1!A180&lt;=11),"Anak - Anak",IF(AND(Sheet1!A180&gt;=12,Sheet1!A180&lt;=25),"Remaja",IF(AND(Sheet1!A180&gt;=26,Sheet1!A180&lt;=45),"Dewasa","Lansia")))</f>
        <v>Dewasa</v>
      </c>
      <c r="B180" s="1" t="str">
        <f>IF(Sheet1!H180&gt;140,"Tinggi",IF(AND(Sheet1!H180&gt;=100,Sheet1!H180&lt;=140),"Sedang","Rendah"))</f>
        <v>Tinggi</v>
      </c>
      <c r="C180" s="1" t="str">
        <f>IF(Sheet1!I180&lt;=28.5,"Kurus","Gemuk")</f>
        <v>Gemuk</v>
      </c>
      <c r="D180" s="1" t="str">
        <f>IF(Sheet1!J180&lt;=17,"Kurus",IF(AND(Sheet1!J180&gt;=18,Sheet1!J180&lt;=27),"Normal","Gemuk"))</f>
        <v>Gemuk</v>
      </c>
      <c r="E180" s="1" t="str">
        <f>IF(Sheet1!K180&gt;=200,"Tinggi","Rendah")</f>
        <v>Tinggi</v>
      </c>
      <c r="F180" s="1" t="str">
        <f>IF(Sheet1!L180&gt;=126,"Tinggi","Rendah")</f>
        <v>Tinggi</v>
      </c>
      <c r="G180" s="1" t="str">
        <f>IF(Sheet1!M180&gt;180,"Tinggi",IF(AND(Sheet1!M180&gt;=145,Sheet1!M180&lt;=180),"Sedang","Rendah"))</f>
        <v>Tinggi</v>
      </c>
      <c r="H180" s="1" t="str">
        <f>IF(Sheet1!N180&gt;=200,"Tinggi","Rendah")</f>
        <v>Rendah</v>
      </c>
      <c r="I180" s="4" t="s">
        <v>19</v>
      </c>
    </row>
    <row r="181" spans="1:9" x14ac:dyDescent="0.2">
      <c r="A181" s="7" t="str">
        <f>IF(AND(Sheet1!A181&gt;=5,Sheet1!A181&lt;=11),"Anak - Anak",IF(AND(Sheet1!A181&gt;=12,Sheet1!A181&lt;=25),"Remaja",IF(AND(Sheet1!A181&gt;=26,Sheet1!A181&lt;=45),"Dewasa","Lansia")))</f>
        <v>Dewasa</v>
      </c>
      <c r="B181" s="1" t="str">
        <f>IF(Sheet1!H181&gt;140,"Tinggi",IF(AND(Sheet1!H181&gt;=100,Sheet1!H181&lt;=140),"Sedang","Rendah"))</f>
        <v>Tinggi</v>
      </c>
      <c r="C181" s="1" t="str">
        <f>IF(Sheet1!I181&lt;=28.5,"Kurus","Gemuk")</f>
        <v>Kurus</v>
      </c>
      <c r="D181" s="1" t="str">
        <f>IF(Sheet1!J181&lt;=17,"Kurus",IF(AND(Sheet1!J181&gt;=18,Sheet1!J181&lt;=27),"Normal","Gemuk"))</f>
        <v>Gemuk</v>
      </c>
      <c r="E181" s="1" t="str">
        <f>IF(Sheet1!K181&gt;=200,"Tinggi","Rendah")</f>
        <v>Tinggi</v>
      </c>
      <c r="F181" s="1" t="str">
        <f>IF(Sheet1!L181&gt;=126,"Tinggi","Rendah")</f>
        <v>Tinggi</v>
      </c>
      <c r="G181" s="1" t="str">
        <f>IF(Sheet1!M181&gt;180,"Tinggi",IF(AND(Sheet1!M181&gt;=145,Sheet1!M181&lt;=180),"Sedang","Rendah"))</f>
        <v>Tinggi</v>
      </c>
      <c r="H181" s="1" t="str">
        <f>IF(Sheet1!N181&gt;=200,"Tinggi","Rendah")</f>
        <v>Rendah</v>
      </c>
      <c r="I181" s="4" t="s">
        <v>19</v>
      </c>
    </row>
    <row r="182" spans="1:9" x14ac:dyDescent="0.2">
      <c r="A182" s="7" t="str">
        <f>IF(AND(Sheet1!A182&gt;=5,Sheet1!A182&lt;=11),"Anak - Anak",IF(AND(Sheet1!A182&gt;=12,Sheet1!A182&lt;=25),"Remaja",IF(AND(Sheet1!A182&gt;=26,Sheet1!A182&lt;=45),"Dewasa","Lansia")))</f>
        <v>Dewasa</v>
      </c>
      <c r="B182" s="1" t="str">
        <f>IF(Sheet1!H182&gt;140,"Tinggi",IF(AND(Sheet1!H182&gt;=100,Sheet1!H182&lt;=140),"Sedang","Rendah"))</f>
        <v>Tinggi</v>
      </c>
      <c r="C182" s="1" t="str">
        <f>IF(Sheet1!I182&lt;=28.5,"Kurus","Gemuk")</f>
        <v>Kurus</v>
      </c>
      <c r="D182" s="1" t="str">
        <f>IF(Sheet1!J182&lt;=17,"Kurus",IF(AND(Sheet1!J182&gt;=18,Sheet1!J182&lt;=27),"Normal","Gemuk"))</f>
        <v>Normal</v>
      </c>
      <c r="E182" s="1" t="str">
        <f>IF(Sheet1!K182&gt;=200,"Tinggi","Rendah")</f>
        <v>Tinggi</v>
      </c>
      <c r="F182" s="1" t="str">
        <f>IF(Sheet1!L182&gt;=126,"Tinggi","Rendah")</f>
        <v>Tinggi</v>
      </c>
      <c r="G182" s="1" t="str">
        <f>IF(Sheet1!M182&gt;180,"Tinggi",IF(AND(Sheet1!M182&gt;=145,Sheet1!M182&lt;=180),"Sedang","Rendah"))</f>
        <v>Tinggi</v>
      </c>
      <c r="H182" s="1" t="str">
        <f>IF(Sheet1!N182&gt;=200,"Tinggi","Rendah")</f>
        <v>Rendah</v>
      </c>
      <c r="I182" s="4" t="s">
        <v>19</v>
      </c>
    </row>
    <row r="183" spans="1:9" x14ac:dyDescent="0.2">
      <c r="A183" s="7" t="str">
        <f>IF(AND(Sheet1!A183&gt;=5,Sheet1!A183&lt;=11),"Anak - Anak",IF(AND(Sheet1!A183&gt;=12,Sheet1!A183&lt;=25),"Remaja",IF(AND(Sheet1!A183&gt;=26,Sheet1!A183&lt;=45),"Dewasa","Lansia")))</f>
        <v>Remaja</v>
      </c>
      <c r="B183" s="1" t="str">
        <f>IF(Sheet1!H183&gt;140,"Tinggi",IF(AND(Sheet1!H183&gt;=100,Sheet1!H183&lt;=140),"Sedang","Rendah"))</f>
        <v>Tinggi</v>
      </c>
      <c r="C183" s="1" t="str">
        <f>IF(Sheet1!I183&lt;=28.5,"Kurus","Gemuk")</f>
        <v>Gemuk</v>
      </c>
      <c r="D183" s="1" t="str">
        <f>IF(Sheet1!J183&lt;=17,"Kurus",IF(AND(Sheet1!J183&gt;=18,Sheet1!J183&lt;=27),"Normal","Gemuk"))</f>
        <v>Gemuk</v>
      </c>
      <c r="E183" s="1" t="str">
        <f>IF(Sheet1!K183&gt;=200,"Tinggi","Rendah")</f>
        <v>Tinggi</v>
      </c>
      <c r="F183" s="1" t="str">
        <f>IF(Sheet1!L183&gt;=126,"Tinggi","Rendah")</f>
        <v>Tinggi</v>
      </c>
      <c r="G183" s="1" t="str">
        <f>IF(Sheet1!M183&gt;180,"Tinggi",IF(AND(Sheet1!M183&gt;=145,Sheet1!M183&lt;=180),"Sedang","Rendah"))</f>
        <v>Tinggi</v>
      </c>
      <c r="H183" s="1" t="str">
        <f>IF(Sheet1!N183&gt;=200,"Tinggi","Rendah")</f>
        <v>Rendah</v>
      </c>
      <c r="I183" s="4" t="s">
        <v>19</v>
      </c>
    </row>
    <row r="184" spans="1:9" x14ac:dyDescent="0.2">
      <c r="A184" s="7" t="str">
        <f>IF(AND(Sheet1!A184&gt;=5,Sheet1!A184&lt;=11),"Anak - Anak",IF(AND(Sheet1!A184&gt;=12,Sheet1!A184&lt;=25),"Remaja",IF(AND(Sheet1!A184&gt;=26,Sheet1!A184&lt;=45),"Dewasa","Lansia")))</f>
        <v>Dewasa</v>
      </c>
      <c r="B184" s="1" t="str">
        <f>IF(Sheet1!H184&gt;140,"Tinggi",IF(AND(Sheet1!H184&gt;=100,Sheet1!H184&lt;=140),"Sedang","Rendah"))</f>
        <v>Sedang</v>
      </c>
      <c r="C184" s="1" t="str">
        <f>IF(Sheet1!I184&lt;=28.5,"Kurus","Gemuk")</f>
        <v>Gemuk</v>
      </c>
      <c r="D184" s="1" t="str">
        <f>IF(Sheet1!J184&lt;=17,"Kurus",IF(AND(Sheet1!J184&gt;=18,Sheet1!J184&lt;=27),"Normal","Gemuk"))</f>
        <v>Gemuk</v>
      </c>
      <c r="E184" s="1" t="str">
        <f>IF(Sheet1!K184&gt;=200,"Tinggi","Rendah")</f>
        <v>Tinggi</v>
      </c>
      <c r="F184" s="1" t="str">
        <f>IF(Sheet1!L184&gt;=126,"Tinggi","Rendah")</f>
        <v>Tinggi</v>
      </c>
      <c r="G184" s="1" t="str">
        <f>IF(Sheet1!M184&gt;180,"Tinggi",IF(AND(Sheet1!M184&gt;=145,Sheet1!M184&lt;=180),"Sedang","Rendah"))</f>
        <v>Tinggi</v>
      </c>
      <c r="H184" s="1" t="str">
        <f>IF(Sheet1!N184&gt;=200,"Tinggi","Rendah")</f>
        <v>Rendah</v>
      </c>
      <c r="I184" s="4" t="s">
        <v>19</v>
      </c>
    </row>
    <row r="185" spans="1:9" x14ac:dyDescent="0.2">
      <c r="A185" s="7" t="str">
        <f>IF(AND(Sheet1!A185&gt;=5,Sheet1!A185&lt;=11),"Anak - Anak",IF(AND(Sheet1!A185&gt;=12,Sheet1!A185&lt;=25),"Remaja",IF(AND(Sheet1!A185&gt;=26,Sheet1!A185&lt;=45),"Dewasa","Lansia")))</f>
        <v>Dewasa</v>
      </c>
      <c r="B185" s="1" t="str">
        <f>IF(Sheet1!H185&gt;140,"Tinggi",IF(AND(Sheet1!H185&gt;=100,Sheet1!H185&lt;=140),"Sedang","Rendah"))</f>
        <v>Sedang</v>
      </c>
      <c r="C185" s="1" t="str">
        <f>IF(Sheet1!I185&lt;=28.5,"Kurus","Gemuk")</f>
        <v>Gemuk</v>
      </c>
      <c r="D185" s="1" t="str">
        <f>IF(Sheet1!J185&lt;=17,"Kurus",IF(AND(Sheet1!J185&gt;=18,Sheet1!J185&lt;=27),"Normal","Gemuk"))</f>
        <v>Normal</v>
      </c>
      <c r="E185" s="1" t="str">
        <f>IF(Sheet1!K185&gt;=200,"Tinggi","Rendah")</f>
        <v>Tinggi</v>
      </c>
      <c r="F185" s="1" t="str">
        <f>IF(Sheet1!L185&gt;=126,"Tinggi","Rendah")</f>
        <v>Tinggi</v>
      </c>
      <c r="G185" s="1" t="str">
        <f>IF(Sheet1!M185&gt;180,"Tinggi",IF(AND(Sheet1!M185&gt;=145,Sheet1!M185&lt;=180),"Sedang","Rendah"))</f>
        <v>Tinggi</v>
      </c>
      <c r="H185" s="1" t="str">
        <f>IF(Sheet1!N185&gt;=200,"Tinggi","Rendah")</f>
        <v>Rendah</v>
      </c>
      <c r="I185" s="4" t="s">
        <v>19</v>
      </c>
    </row>
    <row r="186" spans="1:9" x14ac:dyDescent="0.2">
      <c r="A186" s="7" t="str">
        <f>IF(AND(Sheet1!A186&gt;=5,Sheet1!A186&lt;=11),"Anak - Anak",IF(AND(Sheet1!A186&gt;=12,Sheet1!A186&lt;=25),"Remaja",IF(AND(Sheet1!A186&gt;=26,Sheet1!A186&lt;=45),"Dewasa","Lansia")))</f>
        <v>Dewasa</v>
      </c>
      <c r="B186" s="1" t="str">
        <f>IF(Sheet1!H186&gt;140,"Tinggi",IF(AND(Sheet1!H186&gt;=100,Sheet1!H186&lt;=140),"Sedang","Rendah"))</f>
        <v>Tinggi</v>
      </c>
      <c r="C186" s="1" t="str">
        <f>IF(Sheet1!I186&lt;=28.5,"Kurus","Gemuk")</f>
        <v>Kurus</v>
      </c>
      <c r="D186" s="1" t="str">
        <f>IF(Sheet1!J186&lt;=17,"Kurus",IF(AND(Sheet1!J186&gt;=18,Sheet1!J186&lt;=27),"Normal","Gemuk"))</f>
        <v>Gemuk</v>
      </c>
      <c r="E186" s="1" t="str">
        <f>IF(Sheet1!K186&gt;=200,"Tinggi","Rendah")</f>
        <v>Tinggi</v>
      </c>
      <c r="F186" s="1" t="str">
        <f>IF(Sheet1!L186&gt;=126,"Tinggi","Rendah")</f>
        <v>Tinggi</v>
      </c>
      <c r="G186" s="1" t="str">
        <f>IF(Sheet1!M186&gt;180,"Tinggi",IF(AND(Sheet1!M186&gt;=145,Sheet1!M186&lt;=180),"Sedang","Rendah"))</f>
        <v>Tinggi</v>
      </c>
      <c r="H186" s="1" t="str">
        <f>IF(Sheet1!N186&gt;=200,"Tinggi","Rendah")</f>
        <v>Rendah</v>
      </c>
      <c r="I186" s="4" t="s">
        <v>19</v>
      </c>
    </row>
    <row r="187" spans="1:9" x14ac:dyDescent="0.2">
      <c r="A187" s="7" t="str">
        <f>IF(AND(Sheet1!A187&gt;=5,Sheet1!A187&lt;=11),"Anak - Anak",IF(AND(Sheet1!A187&gt;=12,Sheet1!A187&lt;=25),"Remaja",IF(AND(Sheet1!A187&gt;=26,Sheet1!A187&lt;=45),"Dewasa","Lansia")))</f>
        <v>Dewasa</v>
      </c>
      <c r="B187" s="1" t="str">
        <f>IF(Sheet1!H187&gt;140,"Tinggi",IF(AND(Sheet1!H187&gt;=100,Sheet1!H187&lt;=140),"Sedang","Rendah"))</f>
        <v>Tinggi</v>
      </c>
      <c r="C187" s="1" t="str">
        <f>IF(Sheet1!I187&lt;=28.5,"Kurus","Gemuk")</f>
        <v>Kurus</v>
      </c>
      <c r="D187" s="1" t="str">
        <f>IF(Sheet1!J187&lt;=17,"Kurus",IF(AND(Sheet1!J187&gt;=18,Sheet1!J187&lt;=27),"Normal","Gemuk"))</f>
        <v>Normal</v>
      </c>
      <c r="E187" s="1" t="str">
        <f>IF(Sheet1!K187&gt;=200,"Tinggi","Rendah")</f>
        <v>Tinggi</v>
      </c>
      <c r="F187" s="1" t="str">
        <f>IF(Sheet1!L187&gt;=126,"Tinggi","Rendah")</f>
        <v>Tinggi</v>
      </c>
      <c r="G187" s="1" t="str">
        <f>IF(Sheet1!M187&gt;180,"Tinggi",IF(AND(Sheet1!M187&gt;=145,Sheet1!M187&lt;=180),"Sedang","Rendah"))</f>
        <v>Tinggi</v>
      </c>
      <c r="H187" s="1" t="str">
        <f>IF(Sheet1!N187&gt;=200,"Tinggi","Rendah")</f>
        <v>Rendah</v>
      </c>
      <c r="I187" s="4" t="s">
        <v>19</v>
      </c>
    </row>
    <row r="188" spans="1:9" x14ac:dyDescent="0.2">
      <c r="A188" s="7" t="str">
        <f>IF(AND(Sheet1!A188&gt;=5,Sheet1!A188&lt;=11),"Anak - Anak",IF(AND(Sheet1!A188&gt;=12,Sheet1!A188&lt;=25),"Remaja",IF(AND(Sheet1!A188&gt;=26,Sheet1!A188&lt;=45),"Dewasa","Lansia")))</f>
        <v>Dewasa</v>
      </c>
      <c r="B188" s="1" t="str">
        <f>IF(Sheet1!H188&gt;140,"Tinggi",IF(AND(Sheet1!H188&gt;=100,Sheet1!H188&lt;=140),"Sedang","Rendah"))</f>
        <v>Sedang</v>
      </c>
      <c r="C188" s="1" t="str">
        <f>IF(Sheet1!I188&lt;=28.5,"Kurus","Gemuk")</f>
        <v>Kurus</v>
      </c>
      <c r="D188" s="1" t="str">
        <f>IF(Sheet1!J188&lt;=17,"Kurus",IF(AND(Sheet1!J188&gt;=18,Sheet1!J188&lt;=27),"Normal","Gemuk"))</f>
        <v>Normal</v>
      </c>
      <c r="E188" s="1" t="str">
        <f>IF(Sheet1!K188&gt;=200,"Tinggi","Rendah")</f>
        <v>Tinggi</v>
      </c>
      <c r="F188" s="1" t="str">
        <f>IF(Sheet1!L188&gt;=126,"Tinggi","Rendah")</f>
        <v>Tinggi</v>
      </c>
      <c r="G188" s="1" t="str">
        <f>IF(Sheet1!M188&gt;180,"Tinggi",IF(AND(Sheet1!M188&gt;=145,Sheet1!M188&lt;=180),"Sedang","Rendah"))</f>
        <v>Tinggi</v>
      </c>
      <c r="H188" s="1" t="str">
        <f>IF(Sheet1!N188&gt;=200,"Tinggi","Rendah")</f>
        <v>Rendah</v>
      </c>
      <c r="I188" s="4" t="s">
        <v>19</v>
      </c>
    </row>
    <row r="189" spans="1:9" x14ac:dyDescent="0.2">
      <c r="A189" s="7" t="str">
        <f>IF(AND(Sheet1!A189&gt;=5,Sheet1!A189&lt;=11),"Anak - Anak",IF(AND(Sheet1!A189&gt;=12,Sheet1!A189&lt;=25),"Remaja",IF(AND(Sheet1!A189&gt;=26,Sheet1!A189&lt;=45),"Dewasa","Lansia")))</f>
        <v>Dewasa</v>
      </c>
      <c r="B189" s="1" t="str">
        <f>IF(Sheet1!H189&gt;140,"Tinggi",IF(AND(Sheet1!H189&gt;=100,Sheet1!H189&lt;=140),"Sedang","Rendah"))</f>
        <v>Tinggi</v>
      </c>
      <c r="C189" s="1" t="str">
        <f>IF(Sheet1!I189&lt;=28.5,"Kurus","Gemuk")</f>
        <v>Kurus</v>
      </c>
      <c r="D189" s="1" t="str">
        <f>IF(Sheet1!J189&lt;=17,"Kurus",IF(AND(Sheet1!J189&gt;=18,Sheet1!J189&lt;=27),"Normal","Gemuk"))</f>
        <v>Gemuk</v>
      </c>
      <c r="E189" s="1" t="str">
        <f>IF(Sheet1!K189&gt;=200,"Tinggi","Rendah")</f>
        <v>Tinggi</v>
      </c>
      <c r="F189" s="1" t="str">
        <f>IF(Sheet1!L189&gt;=126,"Tinggi","Rendah")</f>
        <v>Tinggi</v>
      </c>
      <c r="G189" s="1" t="str">
        <f>IF(Sheet1!M189&gt;180,"Tinggi",IF(AND(Sheet1!M189&gt;=145,Sheet1!M189&lt;=180),"Sedang","Rendah"))</f>
        <v>Tinggi</v>
      </c>
      <c r="H189" s="1" t="str">
        <f>IF(Sheet1!N189&gt;=200,"Tinggi","Rendah")</f>
        <v>Rendah</v>
      </c>
      <c r="I189" s="4" t="s">
        <v>20</v>
      </c>
    </row>
    <row r="190" spans="1:9" x14ac:dyDescent="0.2">
      <c r="A190" s="7" t="str">
        <f>IF(AND(Sheet1!A190&gt;=5,Sheet1!A190&lt;=11),"Anak - Anak",IF(AND(Sheet1!A190&gt;=12,Sheet1!A190&lt;=25),"Remaja",IF(AND(Sheet1!A190&gt;=26,Sheet1!A190&lt;=45),"Dewasa","Lansia")))</f>
        <v>Remaja</v>
      </c>
      <c r="B190" s="1" t="str">
        <f>IF(Sheet1!H190&gt;140,"Tinggi",IF(AND(Sheet1!H190&gt;=100,Sheet1!H190&lt;=140),"Sedang","Rendah"))</f>
        <v>Sedang</v>
      </c>
      <c r="C190" s="1" t="str">
        <f>IF(Sheet1!I190&lt;=28.5,"Kurus","Gemuk")</f>
        <v>Kurus</v>
      </c>
      <c r="D190" s="1" t="str">
        <f>IF(Sheet1!J190&lt;=17,"Kurus",IF(AND(Sheet1!J190&gt;=18,Sheet1!J190&lt;=27),"Normal","Gemuk"))</f>
        <v>Gemuk</v>
      </c>
      <c r="E190" s="1" t="str">
        <f>IF(Sheet1!K190&gt;=200,"Tinggi","Rendah")</f>
        <v>Tinggi</v>
      </c>
      <c r="F190" s="1" t="str">
        <f>IF(Sheet1!L190&gt;=126,"Tinggi","Rendah")</f>
        <v>Tinggi</v>
      </c>
      <c r="G190" s="1" t="str">
        <f>IF(Sheet1!M190&gt;180,"Tinggi",IF(AND(Sheet1!M190&gt;=145,Sheet1!M190&lt;=180),"Sedang","Rendah"))</f>
        <v>Tinggi</v>
      </c>
      <c r="H190" s="1" t="str">
        <f>IF(Sheet1!N190&gt;=200,"Tinggi","Rendah")</f>
        <v>Tinggi</v>
      </c>
      <c r="I190" s="3" t="s">
        <v>20</v>
      </c>
    </row>
    <row r="191" spans="1:9" x14ac:dyDescent="0.2">
      <c r="A191" s="7" t="str">
        <f>IF(AND(Sheet1!A191&gt;=5,Sheet1!A191&lt;=11),"Anak - Anak",IF(AND(Sheet1!A191&gt;=12,Sheet1!A191&lt;=25),"Remaja",IF(AND(Sheet1!A191&gt;=26,Sheet1!A191&lt;=45),"Dewasa","Lansia")))</f>
        <v>Dewasa</v>
      </c>
      <c r="B191" s="1" t="str">
        <f>IF(Sheet1!H191&gt;140,"Tinggi",IF(AND(Sheet1!H191&gt;=100,Sheet1!H191&lt;=140),"Sedang","Rendah"))</f>
        <v>Tinggi</v>
      </c>
      <c r="C191" s="1" t="str">
        <f>IF(Sheet1!I191&lt;=28.5,"Kurus","Gemuk")</f>
        <v>Gemuk</v>
      </c>
      <c r="D191" s="1" t="str">
        <f>IF(Sheet1!J191&lt;=17,"Kurus",IF(AND(Sheet1!J191&gt;=18,Sheet1!J191&lt;=27),"Normal","Gemuk"))</f>
        <v>Gemuk</v>
      </c>
      <c r="E191" s="1" t="str">
        <f>IF(Sheet1!K191&gt;=200,"Tinggi","Rendah")</f>
        <v>Tinggi</v>
      </c>
      <c r="F191" s="1" t="str">
        <f>IF(Sheet1!L191&gt;=126,"Tinggi","Rendah")</f>
        <v>Tinggi</v>
      </c>
      <c r="G191" s="1" t="str">
        <f>IF(Sheet1!M191&gt;180,"Tinggi",IF(AND(Sheet1!M191&gt;=145,Sheet1!M191&lt;=180),"Sedang","Rendah"))</f>
        <v>Rendah</v>
      </c>
      <c r="H191" s="1" t="str">
        <f>IF(Sheet1!N191&gt;=200,"Tinggi","Rendah")</f>
        <v>Rendah</v>
      </c>
      <c r="I191" s="3" t="s">
        <v>20</v>
      </c>
    </row>
    <row r="192" spans="1:9" x14ac:dyDescent="0.2">
      <c r="A192" s="7" t="str">
        <f>IF(AND(Sheet1!A192&gt;=5,Sheet1!A192&lt;=11),"Anak - Anak",IF(AND(Sheet1!A192&gt;=12,Sheet1!A192&lt;=25),"Remaja",IF(AND(Sheet1!A192&gt;=26,Sheet1!A192&lt;=45),"Dewasa","Lansia")))</f>
        <v>Dewasa</v>
      </c>
      <c r="B192" s="1" t="str">
        <f>IF(Sheet1!H192&gt;140,"Tinggi",IF(AND(Sheet1!H192&gt;=100,Sheet1!H192&lt;=140),"Sedang","Rendah"))</f>
        <v>Sedang</v>
      </c>
      <c r="C192" s="1" t="str">
        <f>IF(Sheet1!I192&lt;=28.5,"Kurus","Gemuk")</f>
        <v>Gemuk</v>
      </c>
      <c r="D192" s="1" t="str">
        <f>IF(Sheet1!J192&lt;=17,"Kurus",IF(AND(Sheet1!J192&gt;=18,Sheet1!J192&lt;=27),"Normal","Gemuk"))</f>
        <v>Normal</v>
      </c>
      <c r="E192" s="1" t="str">
        <f>IF(Sheet1!K192&gt;=200,"Tinggi","Rendah")</f>
        <v>Tinggi</v>
      </c>
      <c r="F192" s="1" t="str">
        <f>IF(Sheet1!L192&gt;=126,"Tinggi","Rendah")</f>
        <v>Tinggi</v>
      </c>
      <c r="G192" s="1" t="str">
        <f>IF(Sheet1!M192&gt;180,"Tinggi",IF(AND(Sheet1!M192&gt;=145,Sheet1!M192&lt;=180),"Sedang","Rendah"))</f>
        <v>Sedang</v>
      </c>
      <c r="H192" s="1" t="str">
        <f>IF(Sheet1!N192&gt;=200,"Tinggi","Rendah")</f>
        <v>Rendah</v>
      </c>
      <c r="I192" s="3" t="s">
        <v>20</v>
      </c>
    </row>
    <row r="193" spans="1:9" x14ac:dyDescent="0.2">
      <c r="A193" s="7" t="str">
        <f>IF(AND(Sheet1!A193&gt;=5,Sheet1!A193&lt;=11),"Anak - Anak",IF(AND(Sheet1!A193&gt;=12,Sheet1!A193&lt;=25),"Remaja",IF(AND(Sheet1!A193&gt;=26,Sheet1!A193&lt;=45),"Dewasa","Lansia")))</f>
        <v>Dewasa</v>
      </c>
      <c r="B193" s="1" t="str">
        <f>IF(Sheet1!H193&gt;140,"Tinggi",IF(AND(Sheet1!H193&gt;=100,Sheet1!H193&lt;=140),"Sedang","Rendah"))</f>
        <v>Sedang</v>
      </c>
      <c r="C193" s="1" t="str">
        <f>IF(Sheet1!I193&lt;=28.5,"Kurus","Gemuk")</f>
        <v>Gemuk</v>
      </c>
      <c r="D193" s="1" t="str">
        <f>IF(Sheet1!J193&lt;=17,"Kurus",IF(AND(Sheet1!J193&gt;=18,Sheet1!J193&lt;=27),"Normal","Gemuk"))</f>
        <v>Gemuk</v>
      </c>
      <c r="E193" s="1" t="str">
        <f>IF(Sheet1!K193&gt;=200,"Tinggi","Rendah")</f>
        <v>Tinggi</v>
      </c>
      <c r="F193" s="1" t="str">
        <f>IF(Sheet1!L193&gt;=126,"Tinggi","Rendah")</f>
        <v>Tinggi</v>
      </c>
      <c r="G193" s="1" t="str">
        <f>IF(Sheet1!M193&gt;180,"Tinggi",IF(AND(Sheet1!M193&gt;=145,Sheet1!M193&lt;=180),"Sedang","Rendah"))</f>
        <v>Tinggi</v>
      </c>
      <c r="H193" s="1" t="str">
        <f>IF(Sheet1!N193&gt;=200,"Tinggi","Rendah")</f>
        <v>Tinggi</v>
      </c>
      <c r="I193" s="3" t="s">
        <v>16</v>
      </c>
    </row>
    <row r="194" spans="1:9" x14ac:dyDescent="0.2">
      <c r="A194" s="7" t="str">
        <f>IF(AND(Sheet1!A194&gt;=5,Sheet1!A194&lt;=11),"Anak - Anak",IF(AND(Sheet1!A194&gt;=12,Sheet1!A194&lt;=25),"Remaja",IF(AND(Sheet1!A194&gt;=26,Sheet1!A194&lt;=45),"Dewasa","Lansia")))</f>
        <v>Dewasa</v>
      </c>
      <c r="B194" s="1" t="str">
        <f>IF(Sheet1!H194&gt;140,"Tinggi",IF(AND(Sheet1!H194&gt;=100,Sheet1!H194&lt;=140),"Sedang","Rendah"))</f>
        <v>Sedang</v>
      </c>
      <c r="C194" s="1" t="str">
        <f>IF(Sheet1!I194&lt;=28.5,"Kurus","Gemuk")</f>
        <v>Gemuk</v>
      </c>
      <c r="D194" s="1" t="str">
        <f>IF(Sheet1!J194&lt;=17,"Kurus",IF(AND(Sheet1!J194&gt;=18,Sheet1!J194&lt;=27),"Normal","Gemuk"))</f>
        <v>Gemuk</v>
      </c>
      <c r="E194" s="1" t="str">
        <f>IF(Sheet1!K194&gt;=200,"Tinggi","Rendah")</f>
        <v>Tinggi</v>
      </c>
      <c r="F194" s="1" t="str">
        <f>IF(Sheet1!L194&gt;=126,"Tinggi","Rendah")</f>
        <v>Tinggi</v>
      </c>
      <c r="G194" s="1" t="str">
        <f>IF(Sheet1!M194&gt;180,"Tinggi",IF(AND(Sheet1!M194&gt;=145,Sheet1!M194&lt;=180),"Sedang","Rendah"))</f>
        <v>Tinggi</v>
      </c>
      <c r="H194" s="1" t="str">
        <f>IF(Sheet1!N194&gt;=200,"Tinggi","Rendah")</f>
        <v>Rendah</v>
      </c>
      <c r="I194" s="3" t="s">
        <v>16</v>
      </c>
    </row>
    <row r="195" spans="1:9" x14ac:dyDescent="0.2">
      <c r="A195" s="7" t="str">
        <f>IF(AND(Sheet1!A195&gt;=5,Sheet1!A195&lt;=11),"Anak - Anak",IF(AND(Sheet1!A195&gt;=12,Sheet1!A195&lt;=25),"Remaja",IF(AND(Sheet1!A195&gt;=26,Sheet1!A195&lt;=45),"Dewasa","Lansia")))</f>
        <v>Remaja</v>
      </c>
      <c r="B195" s="1" t="str">
        <f>IF(Sheet1!H195&gt;140,"Tinggi",IF(AND(Sheet1!H195&gt;=100,Sheet1!H195&lt;=140),"Sedang","Rendah"))</f>
        <v>Sedang</v>
      </c>
      <c r="C195" s="1" t="str">
        <f>IF(Sheet1!I195&lt;=28.5,"Kurus","Gemuk")</f>
        <v>Kurus</v>
      </c>
      <c r="D195" s="1" t="str">
        <f>IF(Sheet1!J195&lt;=17,"Kurus",IF(AND(Sheet1!J195&gt;=18,Sheet1!J195&lt;=27),"Normal","Gemuk"))</f>
        <v>Gemuk</v>
      </c>
      <c r="E195" s="1" t="str">
        <f>IF(Sheet1!K195&gt;=200,"Tinggi","Rendah")</f>
        <v>Tinggi</v>
      </c>
      <c r="F195" s="1" t="str">
        <f>IF(Sheet1!L195&gt;=126,"Tinggi","Rendah")</f>
        <v>Tinggi</v>
      </c>
      <c r="G195" s="1" t="str">
        <f>IF(Sheet1!M195&gt;180,"Tinggi",IF(AND(Sheet1!M195&gt;=145,Sheet1!M195&lt;=180),"Sedang","Rendah"))</f>
        <v>Tinggi</v>
      </c>
      <c r="H195" s="1" t="str">
        <f>IF(Sheet1!N195&gt;=200,"Tinggi","Rendah")</f>
        <v>Rendah</v>
      </c>
      <c r="I195" s="3" t="s">
        <v>16</v>
      </c>
    </row>
    <row r="196" spans="1:9" x14ac:dyDescent="0.2">
      <c r="A196" s="7" t="str">
        <f>IF(AND(Sheet1!A196&gt;=5,Sheet1!A196&lt;=11),"Anak - Anak",IF(AND(Sheet1!A196&gt;=12,Sheet1!A196&lt;=25),"Remaja",IF(AND(Sheet1!A196&gt;=26,Sheet1!A196&lt;=45),"Dewasa","Lansia")))</f>
        <v>Dewasa</v>
      </c>
      <c r="B196" s="1" t="str">
        <f>IF(Sheet1!H196&gt;140,"Tinggi",IF(AND(Sheet1!H196&gt;=100,Sheet1!H196&lt;=140),"Sedang","Rendah"))</f>
        <v>Sedang</v>
      </c>
      <c r="C196" s="1" t="str">
        <f>IF(Sheet1!I196&lt;=28.5,"Kurus","Gemuk")</f>
        <v>Kurus</v>
      </c>
      <c r="D196" s="1" t="str">
        <f>IF(Sheet1!J196&lt;=17,"Kurus",IF(AND(Sheet1!J196&gt;=18,Sheet1!J196&lt;=27),"Normal","Gemuk"))</f>
        <v>Normal</v>
      </c>
      <c r="E196" s="1" t="str">
        <f>IF(Sheet1!K196&gt;=200,"Tinggi","Rendah")</f>
        <v>Tinggi</v>
      </c>
      <c r="F196" s="1" t="str">
        <f>IF(Sheet1!L196&gt;=126,"Tinggi","Rendah")</f>
        <v>Rendah</v>
      </c>
      <c r="G196" s="1" t="str">
        <f>IF(Sheet1!M196&gt;180,"Tinggi",IF(AND(Sheet1!M196&gt;=145,Sheet1!M196&lt;=180),"Sedang","Rendah"))</f>
        <v>Tinggi</v>
      </c>
      <c r="H196" s="1" t="str">
        <f>IF(Sheet1!N196&gt;=200,"Tinggi","Rendah")</f>
        <v>Rendah</v>
      </c>
      <c r="I196" s="3" t="s">
        <v>16</v>
      </c>
    </row>
    <row r="197" spans="1:9" x14ac:dyDescent="0.2">
      <c r="A197" s="7" t="str">
        <f>IF(AND(Sheet1!A197&gt;=5,Sheet1!A197&lt;=11),"Anak - Anak",IF(AND(Sheet1!A197&gt;=12,Sheet1!A197&lt;=25),"Remaja",IF(AND(Sheet1!A197&gt;=26,Sheet1!A197&lt;=45),"Dewasa","Lansia")))</f>
        <v>Dewasa</v>
      </c>
      <c r="B197" s="1" t="str">
        <f>IF(Sheet1!H197&gt;140,"Tinggi",IF(AND(Sheet1!H197&gt;=100,Sheet1!H197&lt;=140),"Sedang","Rendah"))</f>
        <v>Sedang</v>
      </c>
      <c r="C197" s="1" t="str">
        <f>IF(Sheet1!I197&lt;=28.5,"Kurus","Gemuk")</f>
        <v>Kurus</v>
      </c>
      <c r="D197" s="1" t="str">
        <f>IF(Sheet1!J197&lt;=17,"Kurus",IF(AND(Sheet1!J197&gt;=18,Sheet1!J197&lt;=27),"Normal","Gemuk"))</f>
        <v>Gemuk</v>
      </c>
      <c r="E197" s="1" t="str">
        <f>IF(Sheet1!K197&gt;=200,"Tinggi","Rendah")</f>
        <v>Tinggi</v>
      </c>
      <c r="F197" s="1" t="str">
        <f>IF(Sheet1!L197&gt;=126,"Tinggi","Rendah")</f>
        <v>Tinggi</v>
      </c>
      <c r="G197" s="1" t="str">
        <f>IF(Sheet1!M197&gt;180,"Tinggi",IF(AND(Sheet1!M197&gt;=145,Sheet1!M197&lt;=180),"Sedang","Rendah"))</f>
        <v>Tinggi</v>
      </c>
      <c r="H197" s="1" t="str">
        <f>IF(Sheet1!N197&gt;=200,"Tinggi","Rendah")</f>
        <v>Rendah</v>
      </c>
      <c r="I197" s="3" t="s">
        <v>16</v>
      </c>
    </row>
    <row r="198" spans="1:9" x14ac:dyDescent="0.2">
      <c r="A198" s="7" t="str">
        <f>IF(AND(Sheet1!A198&gt;=5,Sheet1!A198&lt;=11),"Anak - Anak",IF(AND(Sheet1!A198&gt;=12,Sheet1!A198&lt;=25),"Remaja",IF(AND(Sheet1!A198&gt;=26,Sheet1!A198&lt;=45),"Dewasa","Lansia")))</f>
        <v>Dewasa</v>
      </c>
      <c r="B198" s="1" t="str">
        <f>IF(Sheet1!H198&gt;140,"Tinggi",IF(AND(Sheet1!H198&gt;=100,Sheet1!H198&lt;=140),"Sedang","Rendah"))</f>
        <v>Rendah</v>
      </c>
      <c r="C198" s="1" t="str">
        <f>IF(Sheet1!I198&lt;=28.5,"Kurus","Gemuk")</f>
        <v>Kurus</v>
      </c>
      <c r="D198" s="1" t="str">
        <f>IF(Sheet1!J198&lt;=17,"Kurus",IF(AND(Sheet1!J198&gt;=18,Sheet1!J198&lt;=27),"Normal","Gemuk"))</f>
        <v>Gemuk</v>
      </c>
      <c r="E198" s="1" t="str">
        <f>IF(Sheet1!K198&gt;=200,"Tinggi","Rendah")</f>
        <v>Tinggi</v>
      </c>
      <c r="F198" s="1" t="str">
        <f>IF(Sheet1!L198&gt;=126,"Tinggi","Rendah")</f>
        <v>Tinggi</v>
      </c>
      <c r="G198" s="1" t="str">
        <f>IF(Sheet1!M198&gt;180,"Tinggi",IF(AND(Sheet1!M198&gt;=145,Sheet1!M198&lt;=180),"Sedang","Rendah"))</f>
        <v>Tinggi</v>
      </c>
      <c r="H198" s="1" t="str">
        <f>IF(Sheet1!N198&gt;=200,"Tinggi","Rendah")</f>
        <v>Rendah</v>
      </c>
      <c r="I198" s="3" t="s">
        <v>21</v>
      </c>
    </row>
    <row r="199" spans="1:9" x14ac:dyDescent="0.2">
      <c r="A199" s="7" t="str">
        <f>IF(AND(Sheet1!A199&gt;=5,Sheet1!A199&lt;=11),"Anak - Anak",IF(AND(Sheet1!A199&gt;=12,Sheet1!A199&lt;=25),"Remaja",IF(AND(Sheet1!A199&gt;=26,Sheet1!A199&lt;=45),"Dewasa","Lansia")))</f>
        <v>Remaja</v>
      </c>
      <c r="B199" s="1" t="str">
        <f>IF(Sheet1!H199&gt;140,"Tinggi",IF(AND(Sheet1!H199&gt;=100,Sheet1!H199&lt;=140),"Sedang","Rendah"))</f>
        <v>Sedang</v>
      </c>
      <c r="C199" s="1" t="str">
        <f>IF(Sheet1!I199&lt;=28.5,"Kurus","Gemuk")</f>
        <v>Kurus</v>
      </c>
      <c r="D199" s="1" t="str">
        <f>IF(Sheet1!J199&lt;=17,"Kurus",IF(AND(Sheet1!J199&gt;=18,Sheet1!J199&lt;=27),"Normal","Gemuk"))</f>
        <v>Normal</v>
      </c>
      <c r="E199" s="1" t="str">
        <f>IF(Sheet1!K199&gt;=200,"Tinggi","Rendah")</f>
        <v>Tinggi</v>
      </c>
      <c r="F199" s="1" t="str">
        <f>IF(Sheet1!L199&gt;=126,"Tinggi","Rendah")</f>
        <v>Tinggi</v>
      </c>
      <c r="G199" s="1" t="str">
        <f>IF(Sheet1!M199&gt;180,"Tinggi",IF(AND(Sheet1!M199&gt;=145,Sheet1!M199&lt;=180),"Sedang","Rendah"))</f>
        <v>Tinggi</v>
      </c>
      <c r="H199" s="1" t="str">
        <f>IF(Sheet1!N199&gt;=200,"Tinggi","Rendah")</f>
        <v>Tinggi</v>
      </c>
      <c r="I199" s="3" t="s">
        <v>16</v>
      </c>
    </row>
    <row r="200" spans="1:9" x14ac:dyDescent="0.2">
      <c r="A200" s="7" t="str">
        <f>IF(AND(Sheet1!A200&gt;=5,Sheet1!A200&lt;=11),"Anak - Anak",IF(AND(Sheet1!A200&gt;=12,Sheet1!A200&lt;=25),"Remaja",IF(AND(Sheet1!A200&gt;=26,Sheet1!A200&lt;=45),"Dewasa","Lansia")))</f>
        <v>Dewasa</v>
      </c>
      <c r="B200" s="1" t="str">
        <f>IF(Sheet1!H200&gt;140,"Tinggi",IF(AND(Sheet1!H200&gt;=100,Sheet1!H200&lt;=140),"Sedang","Rendah"))</f>
        <v>Sedang</v>
      </c>
      <c r="C200" s="1" t="str">
        <f>IF(Sheet1!I200&lt;=28.5,"Kurus","Gemuk")</f>
        <v>Kurus</v>
      </c>
      <c r="D200" s="1" t="str">
        <f>IF(Sheet1!J200&lt;=17,"Kurus",IF(AND(Sheet1!J200&gt;=18,Sheet1!J200&lt;=27),"Normal","Gemuk"))</f>
        <v>Normal</v>
      </c>
      <c r="E200" s="1" t="str">
        <f>IF(Sheet1!K200&gt;=200,"Tinggi","Rendah")</f>
        <v>Tinggi</v>
      </c>
      <c r="F200" s="1" t="str">
        <f>IF(Sheet1!L200&gt;=126,"Tinggi","Rendah")</f>
        <v>Tinggi</v>
      </c>
      <c r="G200" s="1" t="str">
        <f>IF(Sheet1!M200&gt;180,"Tinggi",IF(AND(Sheet1!M200&gt;=145,Sheet1!M200&lt;=180),"Sedang","Rendah"))</f>
        <v>Tinggi</v>
      </c>
      <c r="H200" s="1" t="str">
        <f>IF(Sheet1!N200&gt;=200,"Tinggi","Rendah")</f>
        <v>Rendah</v>
      </c>
      <c r="I200" s="3" t="s">
        <v>16</v>
      </c>
    </row>
    <row r="201" spans="1:9" x14ac:dyDescent="0.2">
      <c r="A201" s="7" t="str">
        <f>IF(AND(Sheet1!A201&gt;=5,Sheet1!A201&lt;=11),"Anak - Anak",IF(AND(Sheet1!A201&gt;=12,Sheet1!A201&lt;=25),"Remaja",IF(AND(Sheet1!A201&gt;=26,Sheet1!A201&lt;=45),"Dewasa","Lansia")))</f>
        <v>Remaja</v>
      </c>
      <c r="B201" s="1" t="str">
        <f>IF(Sheet1!H201&gt;140,"Tinggi",IF(AND(Sheet1!H201&gt;=100,Sheet1!H201&lt;=140),"Sedang","Rendah"))</f>
        <v>Tinggi</v>
      </c>
      <c r="C201" s="1" t="str">
        <f>IF(Sheet1!I201&lt;=28.5,"Kurus","Gemuk")</f>
        <v>Gemuk</v>
      </c>
      <c r="D201" s="1" t="str">
        <f>IF(Sheet1!J201&lt;=17,"Kurus",IF(AND(Sheet1!J201&gt;=18,Sheet1!J201&lt;=27),"Normal","Gemuk"))</f>
        <v>Gemuk</v>
      </c>
      <c r="E201" s="1" t="str">
        <f>IF(Sheet1!K201&gt;=200,"Tinggi","Rendah")</f>
        <v>Tinggi</v>
      </c>
      <c r="F201" s="1" t="str">
        <f>IF(Sheet1!L201&gt;=126,"Tinggi","Rendah")</f>
        <v>Tinggi</v>
      </c>
      <c r="G201" s="1" t="str">
        <f>IF(Sheet1!M201&gt;180,"Tinggi",IF(AND(Sheet1!M201&gt;=145,Sheet1!M201&lt;=180),"Sedang","Rendah"))</f>
        <v>Tinggi</v>
      </c>
      <c r="H201" s="1" t="str">
        <f>IF(Sheet1!N201&gt;=200,"Tinggi","Rendah")</f>
        <v>Tinggi</v>
      </c>
      <c r="I201" s="3" t="s">
        <v>16</v>
      </c>
    </row>
    <row r="202" spans="1:9" x14ac:dyDescent="0.2">
      <c r="A202" s="7" t="str">
        <f>IF(AND(Sheet1!A202&gt;=5,Sheet1!A202&lt;=11),"Anak - Anak",IF(AND(Sheet1!A202&gt;=12,Sheet1!A202&lt;=25),"Remaja",IF(AND(Sheet1!A202&gt;=26,Sheet1!A202&lt;=45),"Dewasa","Lansia")))</f>
        <v>Dewasa</v>
      </c>
      <c r="B202" s="1" t="str">
        <f>IF(Sheet1!H202&gt;140,"Tinggi",IF(AND(Sheet1!H202&gt;=100,Sheet1!H202&lt;=140),"Sedang","Rendah"))</f>
        <v>Sedang</v>
      </c>
      <c r="C202" s="1" t="str">
        <f>IF(Sheet1!I202&lt;=28.5,"Kurus","Gemuk")</f>
        <v>Kurus</v>
      </c>
      <c r="D202" s="1" t="str">
        <f>IF(Sheet1!J202&lt;=17,"Kurus",IF(AND(Sheet1!J202&gt;=18,Sheet1!J202&lt;=27),"Normal","Gemuk"))</f>
        <v>Normal</v>
      </c>
      <c r="E202" s="1" t="str">
        <f>IF(Sheet1!K202&gt;=200,"Tinggi","Rendah")</f>
        <v>Tinggi</v>
      </c>
      <c r="F202" s="1" t="str">
        <f>IF(Sheet1!L202&gt;=126,"Tinggi","Rendah")</f>
        <v>Tinggi</v>
      </c>
      <c r="G202" s="1" t="str">
        <f>IF(Sheet1!M202&gt;180,"Tinggi",IF(AND(Sheet1!M202&gt;=145,Sheet1!M202&lt;=180),"Sedang","Rendah"))</f>
        <v>Tinggi</v>
      </c>
      <c r="H202" s="1" t="str">
        <f>IF(Sheet1!N202&gt;=200,"Tinggi","Rendah")</f>
        <v>Rendah</v>
      </c>
      <c r="I202" s="3" t="s">
        <v>16</v>
      </c>
    </row>
    <row r="203" spans="1:9" x14ac:dyDescent="0.2">
      <c r="A203" s="7" t="str">
        <f>IF(AND(Sheet1!A203&gt;=5,Sheet1!A203&lt;=11),"Anak - Anak",IF(AND(Sheet1!A203&gt;=12,Sheet1!A203&lt;=25),"Remaja",IF(AND(Sheet1!A203&gt;=26,Sheet1!A203&lt;=45),"Dewasa","Lansia")))</f>
        <v>Remaja</v>
      </c>
      <c r="B203" s="1" t="str">
        <f>IF(Sheet1!H203&gt;140,"Tinggi",IF(AND(Sheet1!H203&gt;=100,Sheet1!H203&lt;=140),"Sedang","Rendah"))</f>
        <v>Sedang</v>
      </c>
      <c r="C203" s="1" t="str">
        <f>IF(Sheet1!I203&lt;=28.5,"Kurus","Gemuk")</f>
        <v>Kurus</v>
      </c>
      <c r="D203" s="1" t="str">
        <f>IF(Sheet1!J203&lt;=17,"Kurus",IF(AND(Sheet1!J203&gt;=18,Sheet1!J203&lt;=27),"Normal","Gemuk"))</f>
        <v>Normal</v>
      </c>
      <c r="E203" s="1" t="str">
        <f>IF(Sheet1!K203&gt;=200,"Tinggi","Rendah")</f>
        <v>Tinggi</v>
      </c>
      <c r="F203" s="1" t="str">
        <f>IF(Sheet1!L203&gt;=126,"Tinggi","Rendah")</f>
        <v>Tinggi</v>
      </c>
      <c r="G203" s="1" t="str">
        <f>IF(Sheet1!M203&gt;180,"Tinggi",IF(AND(Sheet1!M203&gt;=145,Sheet1!M203&lt;=180),"Sedang","Rendah"))</f>
        <v>Tinggi</v>
      </c>
      <c r="H203" s="1" t="str">
        <f>IF(Sheet1!N203&gt;=200,"Tinggi","Rendah")</f>
        <v>Rendah</v>
      </c>
      <c r="I203" s="3" t="s">
        <v>16</v>
      </c>
    </row>
    <row r="204" spans="1:9" x14ac:dyDescent="0.2">
      <c r="A204" s="7" t="str">
        <f>IF(AND(Sheet1!A204&gt;=5,Sheet1!A204&lt;=11),"Anak - Anak",IF(AND(Sheet1!A204&gt;=12,Sheet1!A204&lt;=25),"Remaja",IF(AND(Sheet1!A204&gt;=26,Sheet1!A204&lt;=45),"Dewasa","Lansia")))</f>
        <v>Dewasa</v>
      </c>
      <c r="B204" s="1" t="str">
        <f>IF(Sheet1!H204&gt;140,"Tinggi",IF(AND(Sheet1!H204&gt;=100,Sheet1!H204&lt;=140),"Sedang","Rendah"))</f>
        <v>Sedang</v>
      </c>
      <c r="C204" s="1" t="str">
        <f>IF(Sheet1!I204&lt;=28.5,"Kurus","Gemuk")</f>
        <v>Kurus</v>
      </c>
      <c r="D204" s="1" t="str">
        <f>IF(Sheet1!J204&lt;=17,"Kurus",IF(AND(Sheet1!J204&gt;=18,Sheet1!J204&lt;=27),"Normal","Gemuk"))</f>
        <v>Gemuk</v>
      </c>
      <c r="E204" s="1" t="str">
        <f>IF(Sheet1!K204&gt;=200,"Tinggi","Rendah")</f>
        <v>Tinggi</v>
      </c>
      <c r="F204" s="1" t="str">
        <f>IF(Sheet1!L204&gt;=126,"Tinggi","Rendah")</f>
        <v>Tinggi</v>
      </c>
      <c r="G204" s="1" t="str">
        <f>IF(Sheet1!M204&gt;180,"Tinggi",IF(AND(Sheet1!M204&gt;=145,Sheet1!M204&lt;=180),"Sedang","Rendah"))</f>
        <v>Tinggi</v>
      </c>
      <c r="H204" s="1" t="str">
        <f>IF(Sheet1!N204&gt;=200,"Tinggi","Rendah")</f>
        <v>Tinggi</v>
      </c>
      <c r="I204" s="3" t="s">
        <v>16</v>
      </c>
    </row>
    <row r="205" spans="1:9" x14ac:dyDescent="0.2">
      <c r="A205" s="7" t="str">
        <f>IF(AND(Sheet1!A205&gt;=5,Sheet1!A205&lt;=11),"Anak - Anak",IF(AND(Sheet1!A205&gt;=12,Sheet1!A205&lt;=25),"Remaja",IF(AND(Sheet1!A205&gt;=26,Sheet1!A205&lt;=45),"Dewasa","Lansia")))</f>
        <v>Dewasa</v>
      </c>
      <c r="B205" s="1" t="str">
        <f>IF(Sheet1!H205&gt;140,"Tinggi",IF(AND(Sheet1!H205&gt;=100,Sheet1!H205&lt;=140),"Sedang","Rendah"))</f>
        <v>Tinggi</v>
      </c>
      <c r="C205" s="1" t="str">
        <f>IF(Sheet1!I205&lt;=28.5,"Kurus","Gemuk")</f>
        <v>Gemuk</v>
      </c>
      <c r="D205" s="1" t="str">
        <f>IF(Sheet1!J205&lt;=17,"Kurus",IF(AND(Sheet1!J205&gt;=18,Sheet1!J205&lt;=27),"Normal","Gemuk"))</f>
        <v>Gemuk</v>
      </c>
      <c r="E205" s="1" t="str">
        <f>IF(Sheet1!K205&gt;=200,"Tinggi","Rendah")</f>
        <v>Tinggi</v>
      </c>
      <c r="F205" s="1" t="str">
        <f>IF(Sheet1!L205&gt;=126,"Tinggi","Rendah")</f>
        <v>Tinggi</v>
      </c>
      <c r="G205" s="1" t="str">
        <f>IF(Sheet1!M205&gt;180,"Tinggi",IF(AND(Sheet1!M205&gt;=145,Sheet1!M205&lt;=180),"Sedang","Rendah"))</f>
        <v>Sedang</v>
      </c>
      <c r="H205" s="1" t="str">
        <f>IF(Sheet1!N205&gt;=200,"Tinggi","Rendah")</f>
        <v>Rendah</v>
      </c>
      <c r="I205" s="4" t="s">
        <v>16</v>
      </c>
    </row>
    <row r="206" spans="1:9" x14ac:dyDescent="0.2">
      <c r="A206" s="7" t="str">
        <f>IF(AND(Sheet1!A206&gt;=5,Sheet1!A206&lt;=11),"Anak - Anak",IF(AND(Sheet1!A206&gt;=12,Sheet1!A206&lt;=25),"Remaja",IF(AND(Sheet1!A206&gt;=26,Sheet1!A206&lt;=45),"Dewasa","Lansia")))</f>
        <v>Dewasa</v>
      </c>
      <c r="B206" s="1" t="str">
        <f>IF(Sheet1!H206&gt;140,"Tinggi",IF(AND(Sheet1!H206&gt;=100,Sheet1!H206&lt;=140),"Sedang","Rendah"))</f>
        <v>Tinggi</v>
      </c>
      <c r="C206" s="1" t="str">
        <f>IF(Sheet1!I206&lt;=28.5,"Kurus","Gemuk")</f>
        <v>Kurus</v>
      </c>
      <c r="D206" s="1" t="str">
        <f>IF(Sheet1!J206&lt;=17,"Kurus",IF(AND(Sheet1!J206&gt;=18,Sheet1!J206&lt;=27),"Normal","Gemuk"))</f>
        <v>Normal</v>
      </c>
      <c r="E206" s="1" t="str">
        <f>IF(Sheet1!K206&gt;=200,"Tinggi","Rendah")</f>
        <v>Tinggi</v>
      </c>
      <c r="F206" s="1" t="str">
        <f>IF(Sheet1!L206&gt;=126,"Tinggi","Rendah")</f>
        <v>Tinggi</v>
      </c>
      <c r="G206" s="1" t="str">
        <f>IF(Sheet1!M206&gt;180,"Tinggi",IF(AND(Sheet1!M206&gt;=145,Sheet1!M206&lt;=180),"Sedang","Rendah"))</f>
        <v>Tinggi</v>
      </c>
      <c r="H206" s="1" t="str">
        <f>IF(Sheet1!N206&gt;=200,"Tinggi","Rendah")</f>
        <v>Tinggi</v>
      </c>
      <c r="I206" s="3" t="s">
        <v>16</v>
      </c>
    </row>
    <row r="207" spans="1:9" x14ac:dyDescent="0.2">
      <c r="A207" s="7" t="str">
        <f>IF(AND(Sheet1!A207&gt;=5,Sheet1!A207&lt;=11),"Anak - Anak",IF(AND(Sheet1!A207&gt;=12,Sheet1!A207&lt;=25),"Remaja",IF(AND(Sheet1!A207&gt;=26,Sheet1!A207&lt;=45),"Dewasa","Lansia")))</f>
        <v>Dewasa</v>
      </c>
      <c r="B207" s="1" t="str">
        <f>IF(Sheet1!H207&gt;140,"Tinggi",IF(AND(Sheet1!H207&gt;=100,Sheet1!H207&lt;=140),"Sedang","Rendah"))</f>
        <v>Tinggi</v>
      </c>
      <c r="C207" s="1" t="str">
        <f>IF(Sheet1!I207&lt;=28.5,"Kurus","Gemuk")</f>
        <v>Kurus</v>
      </c>
      <c r="D207" s="1" t="str">
        <f>IF(Sheet1!J207&lt;=17,"Kurus",IF(AND(Sheet1!J207&gt;=18,Sheet1!J207&lt;=27),"Normal","Gemuk"))</f>
        <v>Gemuk</v>
      </c>
      <c r="E207" s="1" t="str">
        <f>IF(Sheet1!K207&gt;=200,"Tinggi","Rendah")</f>
        <v>Tinggi</v>
      </c>
      <c r="F207" s="1" t="str">
        <f>IF(Sheet1!L207&gt;=126,"Tinggi","Rendah")</f>
        <v>Tinggi</v>
      </c>
      <c r="G207" s="1" t="str">
        <f>IF(Sheet1!M207&gt;180,"Tinggi",IF(AND(Sheet1!M207&gt;=145,Sheet1!M207&lt;=180),"Sedang","Rendah"))</f>
        <v>Tinggi</v>
      </c>
      <c r="H207" s="1" t="str">
        <f>IF(Sheet1!N207&gt;=200,"Tinggi","Rendah")</f>
        <v>Rendah</v>
      </c>
      <c r="I207" s="3" t="s">
        <v>16</v>
      </c>
    </row>
    <row r="208" spans="1:9" x14ac:dyDescent="0.2">
      <c r="A208" s="7" t="str">
        <f>IF(AND(Sheet1!A208&gt;=5,Sheet1!A208&lt;=11),"Anak - Anak",IF(AND(Sheet1!A208&gt;=12,Sheet1!A208&lt;=25),"Remaja",IF(AND(Sheet1!A208&gt;=26,Sheet1!A208&lt;=45),"Dewasa","Lansia")))</f>
        <v>Remaja</v>
      </c>
      <c r="B208" s="1" t="str">
        <f>IF(Sheet1!H208&gt;140,"Tinggi",IF(AND(Sheet1!H208&gt;=100,Sheet1!H208&lt;=140),"Sedang","Rendah"))</f>
        <v>Tinggi</v>
      </c>
      <c r="C208" s="1" t="str">
        <f>IF(Sheet1!I208&lt;=28.5,"Kurus","Gemuk")</f>
        <v>Gemuk</v>
      </c>
      <c r="D208" s="1" t="str">
        <f>IF(Sheet1!J208&lt;=17,"Kurus",IF(AND(Sheet1!J208&gt;=18,Sheet1!J208&lt;=27),"Normal","Gemuk"))</f>
        <v>Gemuk</v>
      </c>
      <c r="E208" s="1" t="str">
        <f>IF(Sheet1!K208&gt;=200,"Tinggi","Rendah")</f>
        <v>Tinggi</v>
      </c>
      <c r="F208" s="1" t="str">
        <f>IF(Sheet1!L208&gt;=126,"Tinggi","Rendah")</f>
        <v>Tinggi</v>
      </c>
      <c r="G208" s="1" t="str">
        <f>IF(Sheet1!M208&gt;180,"Tinggi",IF(AND(Sheet1!M208&gt;=145,Sheet1!M208&lt;=180),"Sedang","Rendah"))</f>
        <v>Sedang</v>
      </c>
      <c r="H208" s="1" t="str">
        <f>IF(Sheet1!N208&gt;=200,"Tinggi","Rendah")</f>
        <v>Rendah</v>
      </c>
      <c r="I208" s="4" t="s">
        <v>16</v>
      </c>
    </row>
    <row r="209" spans="1:9" x14ac:dyDescent="0.2">
      <c r="A209" s="7" t="str">
        <f>IF(AND(Sheet1!A209&gt;=5,Sheet1!A209&lt;=11),"Anak - Anak",IF(AND(Sheet1!A209&gt;=12,Sheet1!A209&lt;=25),"Remaja",IF(AND(Sheet1!A209&gt;=26,Sheet1!A209&lt;=45),"Dewasa","Lansia")))</f>
        <v>Dewasa</v>
      </c>
      <c r="B209" s="1" t="str">
        <f>IF(Sheet1!H209&gt;140,"Tinggi",IF(AND(Sheet1!H209&gt;=100,Sheet1!H209&lt;=140),"Sedang","Rendah"))</f>
        <v>Tinggi</v>
      </c>
      <c r="C209" s="1" t="str">
        <f>IF(Sheet1!I209&lt;=28.5,"Kurus","Gemuk")</f>
        <v>Gemuk</v>
      </c>
      <c r="D209" s="1" t="str">
        <f>IF(Sheet1!J209&lt;=17,"Kurus",IF(AND(Sheet1!J209&gt;=18,Sheet1!J209&lt;=27),"Normal","Gemuk"))</f>
        <v>Gemuk</v>
      </c>
      <c r="E209" s="1" t="str">
        <f>IF(Sheet1!K209&gt;=200,"Tinggi","Rendah")</f>
        <v>Tinggi</v>
      </c>
      <c r="F209" s="1" t="str">
        <f>IF(Sheet1!L209&gt;=126,"Tinggi","Rendah")</f>
        <v>Tinggi</v>
      </c>
      <c r="G209" s="1" t="str">
        <f>IF(Sheet1!M209&gt;180,"Tinggi",IF(AND(Sheet1!M209&gt;=145,Sheet1!M209&lt;=180),"Sedang","Rendah"))</f>
        <v>Tinggi</v>
      </c>
      <c r="H209" s="1" t="str">
        <f>IF(Sheet1!N209&gt;=200,"Tinggi","Rendah")</f>
        <v>Rendah</v>
      </c>
      <c r="I209" s="3" t="s">
        <v>16</v>
      </c>
    </row>
    <row r="210" spans="1:9" x14ac:dyDescent="0.2">
      <c r="A210" s="7" t="str">
        <f>IF(AND(Sheet1!A210&gt;=5,Sheet1!A210&lt;=11),"Anak - Anak",IF(AND(Sheet1!A210&gt;=12,Sheet1!A210&lt;=25),"Remaja",IF(AND(Sheet1!A210&gt;=26,Sheet1!A210&lt;=45),"Dewasa","Lansia")))</f>
        <v>Dewasa</v>
      </c>
      <c r="B210" s="1" t="str">
        <f>IF(Sheet1!H210&gt;140,"Tinggi",IF(AND(Sheet1!H210&gt;=100,Sheet1!H210&lt;=140),"Sedang","Rendah"))</f>
        <v>Sedang</v>
      </c>
      <c r="C210" s="1" t="str">
        <f>IF(Sheet1!I210&lt;=28.5,"Kurus","Gemuk")</f>
        <v>Kurus</v>
      </c>
      <c r="D210" s="1" t="str">
        <f>IF(Sheet1!J210&lt;=17,"Kurus",IF(AND(Sheet1!J210&gt;=18,Sheet1!J210&lt;=27),"Normal","Gemuk"))</f>
        <v>Normal</v>
      </c>
      <c r="E210" s="1" t="str">
        <f>IF(Sheet1!K210&gt;=200,"Tinggi","Rendah")</f>
        <v>Tinggi</v>
      </c>
      <c r="F210" s="1" t="str">
        <f>IF(Sheet1!L210&gt;=126,"Tinggi","Rendah")</f>
        <v>Tinggi</v>
      </c>
      <c r="G210" s="1" t="str">
        <f>IF(Sheet1!M210&gt;180,"Tinggi",IF(AND(Sheet1!M210&gt;=145,Sheet1!M210&lt;=180),"Sedang","Rendah"))</f>
        <v>Tinggi</v>
      </c>
      <c r="H210" s="1" t="str">
        <f>IF(Sheet1!N210&gt;=200,"Tinggi","Rendah")</f>
        <v>Tinggi</v>
      </c>
      <c r="I210" s="3" t="s">
        <v>16</v>
      </c>
    </row>
    <row r="211" spans="1:9" x14ac:dyDescent="0.2">
      <c r="A211" s="7" t="str">
        <f>IF(AND(Sheet1!A211&gt;=5,Sheet1!A211&lt;=11),"Anak - Anak",IF(AND(Sheet1!A211&gt;=12,Sheet1!A211&lt;=25),"Remaja",IF(AND(Sheet1!A211&gt;=26,Sheet1!A211&lt;=45),"Dewasa","Lansia")))</f>
        <v>Dewasa</v>
      </c>
      <c r="B211" s="1" t="str">
        <f>IF(Sheet1!H211&gt;140,"Tinggi",IF(AND(Sheet1!H211&gt;=100,Sheet1!H211&lt;=140),"Sedang","Rendah"))</f>
        <v>Sedang</v>
      </c>
      <c r="C211" s="1" t="str">
        <f>IF(Sheet1!I211&lt;=28.5,"Kurus","Gemuk")</f>
        <v>Kurus</v>
      </c>
      <c r="D211" s="1" t="str">
        <f>IF(Sheet1!J211&lt;=17,"Kurus",IF(AND(Sheet1!J211&gt;=18,Sheet1!J211&lt;=27),"Normal","Gemuk"))</f>
        <v>Normal</v>
      </c>
      <c r="E211" s="1" t="str">
        <f>IF(Sheet1!K211&gt;=200,"Tinggi","Rendah")</f>
        <v>Tinggi</v>
      </c>
      <c r="F211" s="1" t="str">
        <f>IF(Sheet1!L211&gt;=126,"Tinggi","Rendah")</f>
        <v>Tinggi</v>
      </c>
      <c r="G211" s="1" t="str">
        <f>IF(Sheet1!M211&gt;180,"Tinggi",IF(AND(Sheet1!M211&gt;=145,Sheet1!M211&lt;=180),"Sedang","Rendah"))</f>
        <v>Tinggi</v>
      </c>
      <c r="H211" s="1" t="str">
        <f>IF(Sheet1!N211&gt;=200,"Tinggi","Rendah")</f>
        <v>Rendah</v>
      </c>
      <c r="I211" s="3" t="s">
        <v>16</v>
      </c>
    </row>
    <row r="212" spans="1:9" x14ac:dyDescent="0.2">
      <c r="A212" s="7" t="str">
        <f>IF(AND(Sheet1!A212&gt;=5,Sheet1!A212&lt;=11),"Anak - Anak",IF(AND(Sheet1!A212&gt;=12,Sheet1!A212&lt;=25),"Remaja",IF(AND(Sheet1!A212&gt;=26,Sheet1!A212&lt;=45),"Dewasa","Lansia")))</f>
        <v>Lansia</v>
      </c>
      <c r="B212" s="1" t="str">
        <f>IF(Sheet1!H212&gt;140,"Tinggi",IF(AND(Sheet1!H212&gt;=100,Sheet1!H212&lt;=140),"Sedang","Rendah"))</f>
        <v>Sedang</v>
      </c>
      <c r="C212" s="1" t="str">
        <f>IF(Sheet1!I212&lt;=28.5,"Kurus","Gemuk")</f>
        <v>Kurus</v>
      </c>
      <c r="D212" s="1" t="str">
        <f>IF(Sheet1!J212&lt;=17,"Kurus",IF(AND(Sheet1!J212&gt;=18,Sheet1!J212&lt;=27),"Normal","Gemuk"))</f>
        <v>Gemuk</v>
      </c>
      <c r="E212" s="1" t="str">
        <f>IF(Sheet1!K212&gt;=200,"Tinggi","Rendah")</f>
        <v>Tinggi</v>
      </c>
      <c r="F212" s="1" t="str">
        <f>IF(Sheet1!L212&gt;=126,"Tinggi","Rendah")</f>
        <v>Tinggi</v>
      </c>
      <c r="G212" s="1" t="str">
        <f>IF(Sheet1!M212&gt;180,"Tinggi",IF(AND(Sheet1!M212&gt;=145,Sheet1!M212&lt;=180),"Sedang","Rendah"))</f>
        <v>Tinggi</v>
      </c>
      <c r="H212" s="1" t="str">
        <f>IF(Sheet1!N212&gt;=200,"Tinggi","Rendah")</f>
        <v>Tinggi</v>
      </c>
      <c r="I212" s="3" t="s">
        <v>22</v>
      </c>
    </row>
    <row r="213" spans="1:9" x14ac:dyDescent="0.2">
      <c r="A213" s="7" t="str">
        <f>IF(AND(Sheet1!A213&gt;=5,Sheet1!A213&lt;=11),"Anak - Anak",IF(AND(Sheet1!A213&gt;=12,Sheet1!A213&lt;=25),"Remaja",IF(AND(Sheet1!A213&gt;=26,Sheet1!A213&lt;=45),"Dewasa","Lansia")))</f>
        <v>Dewasa</v>
      </c>
      <c r="B213" s="1" t="str">
        <f>IF(Sheet1!H213&gt;140,"Tinggi",IF(AND(Sheet1!H213&gt;=100,Sheet1!H213&lt;=140),"Sedang","Rendah"))</f>
        <v>Tinggi</v>
      </c>
      <c r="C213" s="1" t="str">
        <f>IF(Sheet1!I213&lt;=28.5,"Kurus","Gemuk")</f>
        <v>Gemuk</v>
      </c>
      <c r="D213" s="1" t="str">
        <f>IF(Sheet1!J213&lt;=17,"Kurus",IF(AND(Sheet1!J213&gt;=18,Sheet1!J213&lt;=27),"Normal","Gemuk"))</f>
        <v>Gemuk</v>
      </c>
      <c r="E213" s="1" t="str">
        <f>IF(Sheet1!K213&gt;=200,"Tinggi","Rendah")</f>
        <v>Tinggi</v>
      </c>
      <c r="F213" s="1" t="str">
        <f>IF(Sheet1!L213&gt;=126,"Tinggi","Rendah")</f>
        <v>Tinggi</v>
      </c>
      <c r="G213" s="1" t="str">
        <f>IF(Sheet1!M213&gt;180,"Tinggi",IF(AND(Sheet1!M213&gt;=145,Sheet1!M213&lt;=180),"Sedang","Rendah"))</f>
        <v>Tinggi</v>
      </c>
      <c r="H213" s="1" t="str">
        <f>IF(Sheet1!N213&gt;=200,"Tinggi","Rendah")</f>
        <v>Tinggi</v>
      </c>
      <c r="I213" s="3" t="s">
        <v>22</v>
      </c>
    </row>
    <row r="214" spans="1:9" x14ac:dyDescent="0.2">
      <c r="A214" s="7" t="str">
        <f>IF(AND(Sheet1!A214&gt;=5,Sheet1!A214&lt;=11),"Anak - Anak",IF(AND(Sheet1!A214&gt;=12,Sheet1!A214&lt;=25),"Remaja",IF(AND(Sheet1!A214&gt;=26,Sheet1!A214&lt;=45),"Dewasa","Lansia")))</f>
        <v>Lansia</v>
      </c>
      <c r="B214" s="1" t="str">
        <f>IF(Sheet1!H214&gt;140,"Tinggi",IF(AND(Sheet1!H214&gt;=100,Sheet1!H214&lt;=140),"Sedang","Rendah"))</f>
        <v>Sedang</v>
      </c>
      <c r="C214" s="1" t="str">
        <f>IF(Sheet1!I214&lt;=28.5,"Kurus","Gemuk")</f>
        <v>Gemuk</v>
      </c>
      <c r="D214" s="1" t="str">
        <f>IF(Sheet1!J214&lt;=17,"Kurus",IF(AND(Sheet1!J214&gt;=18,Sheet1!J214&lt;=27),"Normal","Gemuk"))</f>
        <v>Gemuk</v>
      </c>
      <c r="E214" s="1" t="str">
        <f>IF(Sheet1!K214&gt;=200,"Tinggi","Rendah")</f>
        <v>Tinggi</v>
      </c>
      <c r="F214" s="1" t="str">
        <f>IF(Sheet1!L214&gt;=126,"Tinggi","Rendah")</f>
        <v>Tinggi</v>
      </c>
      <c r="G214" s="1" t="str">
        <f>IF(Sheet1!M214&gt;180,"Tinggi",IF(AND(Sheet1!M214&gt;=145,Sheet1!M214&lt;=180),"Sedang","Rendah"))</f>
        <v>Tinggi</v>
      </c>
      <c r="H214" s="1" t="str">
        <f>IF(Sheet1!N214&gt;=200,"Tinggi","Rendah")</f>
        <v>Rendah</v>
      </c>
      <c r="I214" s="3" t="s">
        <v>22</v>
      </c>
    </row>
    <row r="215" spans="1:9" x14ac:dyDescent="0.2">
      <c r="A215" s="7" t="str">
        <f>IF(AND(Sheet1!A215&gt;=5,Sheet1!A215&lt;=11),"Anak - Anak",IF(AND(Sheet1!A215&gt;=12,Sheet1!A215&lt;=25),"Remaja",IF(AND(Sheet1!A215&gt;=26,Sheet1!A215&lt;=45),"Dewasa","Lansia")))</f>
        <v>Lansia</v>
      </c>
      <c r="B215" s="1" t="str">
        <f>IF(Sheet1!H215&gt;140,"Tinggi",IF(AND(Sheet1!H215&gt;=100,Sheet1!H215&lt;=140),"Sedang","Rendah"))</f>
        <v>Sedang</v>
      </c>
      <c r="C215" s="1" t="str">
        <f>IF(Sheet1!I215&lt;=28.5,"Kurus","Gemuk")</f>
        <v>Gemuk</v>
      </c>
      <c r="D215" s="1" t="str">
        <f>IF(Sheet1!J215&lt;=17,"Kurus",IF(AND(Sheet1!J215&gt;=18,Sheet1!J215&lt;=27),"Normal","Gemuk"))</f>
        <v>Gemuk</v>
      </c>
      <c r="E215" s="1" t="str">
        <f>IF(Sheet1!K215&gt;=200,"Tinggi","Rendah")</f>
        <v>Tinggi</v>
      </c>
      <c r="F215" s="1" t="str">
        <f>IF(Sheet1!L215&gt;=126,"Tinggi","Rendah")</f>
        <v>Tinggi</v>
      </c>
      <c r="G215" s="1" t="str">
        <f>IF(Sheet1!M215&gt;180,"Tinggi",IF(AND(Sheet1!M215&gt;=145,Sheet1!M215&lt;=180),"Sedang","Rendah"))</f>
        <v>Tinggi</v>
      </c>
      <c r="H215" s="1" t="str">
        <f>IF(Sheet1!N215&gt;=200,"Tinggi","Rendah")</f>
        <v>Rendah</v>
      </c>
      <c r="I215" s="3" t="s">
        <v>22</v>
      </c>
    </row>
    <row r="216" spans="1:9" x14ac:dyDescent="0.2">
      <c r="A216" s="7" t="str">
        <f>IF(AND(Sheet1!A216&gt;=5,Sheet1!A216&lt;=11),"Anak - Anak",IF(AND(Sheet1!A216&gt;=12,Sheet1!A216&lt;=25),"Remaja",IF(AND(Sheet1!A216&gt;=26,Sheet1!A216&lt;=45),"Dewasa","Lansia")))</f>
        <v>Lansia</v>
      </c>
      <c r="B216" s="1" t="str">
        <f>IF(Sheet1!H216&gt;140,"Tinggi",IF(AND(Sheet1!H216&gt;=100,Sheet1!H216&lt;=140),"Sedang","Rendah"))</f>
        <v>Tinggi</v>
      </c>
      <c r="C216" s="1" t="str">
        <f>IF(Sheet1!I216&lt;=28.5,"Kurus","Gemuk")</f>
        <v>Gemuk</v>
      </c>
      <c r="D216" s="1" t="str">
        <f>IF(Sheet1!J216&lt;=17,"Kurus",IF(AND(Sheet1!J216&gt;=18,Sheet1!J216&lt;=27),"Normal","Gemuk"))</f>
        <v>Gemuk</v>
      </c>
      <c r="E216" s="1" t="str">
        <f>IF(Sheet1!K216&gt;=200,"Tinggi","Rendah")</f>
        <v>Tinggi</v>
      </c>
      <c r="F216" s="1" t="str">
        <f>IF(Sheet1!L216&gt;=126,"Tinggi","Rendah")</f>
        <v>Tinggi</v>
      </c>
      <c r="G216" s="1" t="str">
        <f>IF(Sheet1!M216&gt;180,"Tinggi",IF(AND(Sheet1!M216&gt;=145,Sheet1!M216&lt;=180),"Sedang","Rendah"))</f>
        <v>Tinggi</v>
      </c>
      <c r="H216" s="1" t="str">
        <f>IF(Sheet1!N216&gt;=200,"Tinggi","Rendah")</f>
        <v>Rendah</v>
      </c>
      <c r="I216" s="3" t="s">
        <v>22</v>
      </c>
    </row>
    <row r="217" spans="1:9" x14ac:dyDescent="0.2">
      <c r="A217" s="7" t="str">
        <f>IF(AND(Sheet1!A217&gt;=5,Sheet1!A217&lt;=11),"Anak - Anak",IF(AND(Sheet1!A217&gt;=12,Sheet1!A217&lt;=25),"Remaja",IF(AND(Sheet1!A217&gt;=26,Sheet1!A217&lt;=45),"Dewasa","Lansia")))</f>
        <v>Lansia</v>
      </c>
      <c r="B217" s="1" t="str">
        <f>IF(Sheet1!H217&gt;140,"Tinggi",IF(AND(Sheet1!H217&gt;=100,Sheet1!H217&lt;=140),"Sedang","Rendah"))</f>
        <v>Sedang</v>
      </c>
      <c r="C217" s="1" t="str">
        <f>IF(Sheet1!I217&lt;=28.5,"Kurus","Gemuk")</f>
        <v>Gemuk</v>
      </c>
      <c r="D217" s="1" t="str">
        <f>IF(Sheet1!J217&lt;=17,"Kurus",IF(AND(Sheet1!J217&gt;=18,Sheet1!J217&lt;=27),"Normal","Gemuk"))</f>
        <v>Gemuk</v>
      </c>
      <c r="E217" s="1" t="str">
        <f>IF(Sheet1!K217&gt;=200,"Tinggi","Rendah")</f>
        <v>Tinggi</v>
      </c>
      <c r="F217" s="1" t="str">
        <f>IF(Sheet1!L217&gt;=126,"Tinggi","Rendah")</f>
        <v>Tinggi</v>
      </c>
      <c r="G217" s="1" t="str">
        <f>IF(Sheet1!M217&gt;180,"Tinggi",IF(AND(Sheet1!M217&gt;=145,Sheet1!M217&lt;=180),"Sedang","Rendah"))</f>
        <v>Tinggi</v>
      </c>
      <c r="H217" s="1" t="str">
        <f>IF(Sheet1!N217&gt;=200,"Tinggi","Rendah")</f>
        <v>Tinggi</v>
      </c>
      <c r="I217" s="3" t="s">
        <v>22</v>
      </c>
    </row>
    <row r="218" spans="1:9" x14ac:dyDescent="0.2">
      <c r="A218" s="7" t="str">
        <f>IF(AND(Sheet1!A218&gt;=5,Sheet1!A218&lt;=11),"Anak - Anak",IF(AND(Sheet1!A218&gt;=12,Sheet1!A218&lt;=25),"Remaja",IF(AND(Sheet1!A218&gt;=26,Sheet1!A218&lt;=45),"Dewasa","Lansia")))</f>
        <v>Lansia</v>
      </c>
      <c r="B218" s="1" t="str">
        <f>IF(Sheet1!H218&gt;140,"Tinggi",IF(AND(Sheet1!H218&gt;=100,Sheet1!H218&lt;=140),"Sedang","Rendah"))</f>
        <v>Sedang</v>
      </c>
      <c r="C218" s="1" t="str">
        <f>IF(Sheet1!I218&lt;=28.5,"Kurus","Gemuk")</f>
        <v>Gemuk</v>
      </c>
      <c r="D218" s="1" t="str">
        <f>IF(Sheet1!J218&lt;=17,"Kurus",IF(AND(Sheet1!J218&gt;=18,Sheet1!J218&lt;=27),"Normal","Gemuk"))</f>
        <v>Gemuk</v>
      </c>
      <c r="E218" s="1" t="str">
        <f>IF(Sheet1!K218&gt;=200,"Tinggi","Rendah")</f>
        <v>Tinggi</v>
      </c>
      <c r="F218" s="1" t="str">
        <f>IF(Sheet1!L218&gt;=126,"Tinggi","Rendah")</f>
        <v>Tinggi</v>
      </c>
      <c r="G218" s="1" t="str">
        <f>IF(Sheet1!M218&gt;180,"Tinggi",IF(AND(Sheet1!M218&gt;=145,Sheet1!M218&lt;=180),"Sedang","Rendah"))</f>
        <v>Tinggi</v>
      </c>
      <c r="H218" s="1" t="str">
        <f>IF(Sheet1!N218&gt;=200,"Tinggi","Rendah")</f>
        <v>Rendah</v>
      </c>
      <c r="I218" s="3" t="s">
        <v>22</v>
      </c>
    </row>
    <row r="219" spans="1:9" x14ac:dyDescent="0.2">
      <c r="A219" s="7" t="str">
        <f>IF(AND(Sheet1!A219&gt;=5,Sheet1!A219&lt;=11),"Anak - Anak",IF(AND(Sheet1!A219&gt;=12,Sheet1!A219&lt;=25),"Remaja",IF(AND(Sheet1!A219&gt;=26,Sheet1!A219&lt;=45),"Dewasa","Lansia")))</f>
        <v>Lansia</v>
      </c>
      <c r="B219" s="1" t="str">
        <f>IF(Sheet1!H219&gt;140,"Tinggi",IF(AND(Sheet1!H219&gt;=100,Sheet1!H219&lt;=140),"Sedang","Rendah"))</f>
        <v>Tinggi</v>
      </c>
      <c r="C219" s="1" t="str">
        <f>IF(Sheet1!I219&lt;=28.5,"Kurus","Gemuk")</f>
        <v>Kurus</v>
      </c>
      <c r="D219" s="1" t="str">
        <f>IF(Sheet1!J219&lt;=17,"Kurus",IF(AND(Sheet1!J219&gt;=18,Sheet1!J219&lt;=27),"Normal","Gemuk"))</f>
        <v>Normal</v>
      </c>
      <c r="E219" s="1" t="str">
        <f>IF(Sheet1!K219&gt;=200,"Tinggi","Rendah")</f>
        <v>Tinggi</v>
      </c>
      <c r="F219" s="1" t="str">
        <f>IF(Sheet1!L219&gt;=126,"Tinggi","Rendah")</f>
        <v>Tinggi</v>
      </c>
      <c r="G219" s="1" t="str">
        <f>IF(Sheet1!M219&gt;180,"Tinggi",IF(AND(Sheet1!M219&gt;=145,Sheet1!M219&lt;=180),"Sedang","Rendah"))</f>
        <v>Tinggi</v>
      </c>
      <c r="H219" s="1" t="str">
        <f>IF(Sheet1!N219&gt;=200,"Tinggi","Rendah")</f>
        <v>Rendah</v>
      </c>
      <c r="I219" s="3" t="s">
        <v>22</v>
      </c>
    </row>
    <row r="220" spans="1:9" x14ac:dyDescent="0.2">
      <c r="A220" s="7" t="str">
        <f>IF(AND(Sheet1!A220&gt;=5,Sheet1!A220&lt;=11),"Anak - Anak",IF(AND(Sheet1!A220&gt;=12,Sheet1!A220&lt;=25),"Remaja",IF(AND(Sheet1!A220&gt;=26,Sheet1!A220&lt;=45),"Dewasa","Lansia")))</f>
        <v>Dewasa</v>
      </c>
      <c r="B220" s="1" t="str">
        <f>IF(Sheet1!H220&gt;140,"Tinggi",IF(AND(Sheet1!H220&gt;=100,Sheet1!H220&lt;=140),"Sedang","Rendah"))</f>
        <v>Sedang</v>
      </c>
      <c r="C220" s="1" t="str">
        <f>IF(Sheet1!I220&lt;=28.5,"Kurus","Gemuk")</f>
        <v>Kurus</v>
      </c>
      <c r="D220" s="1" t="str">
        <f>IF(Sheet1!J220&lt;=17,"Kurus",IF(AND(Sheet1!J220&gt;=18,Sheet1!J220&lt;=27),"Normal","Gemuk"))</f>
        <v>Normal</v>
      </c>
      <c r="E220" s="1" t="str">
        <f>IF(Sheet1!K220&gt;=200,"Tinggi","Rendah")</f>
        <v>Tinggi</v>
      </c>
      <c r="F220" s="1" t="str">
        <f>IF(Sheet1!L220&gt;=126,"Tinggi","Rendah")</f>
        <v>Tinggi</v>
      </c>
      <c r="G220" s="1" t="str">
        <f>IF(Sheet1!M220&gt;180,"Tinggi",IF(AND(Sheet1!M220&gt;=145,Sheet1!M220&lt;=180),"Sedang","Rendah"))</f>
        <v>Tinggi</v>
      </c>
      <c r="H220" s="1" t="str">
        <f>IF(Sheet1!N220&gt;=200,"Tinggi","Rendah")</f>
        <v>Tinggi</v>
      </c>
      <c r="I220" s="3" t="s">
        <v>22</v>
      </c>
    </row>
    <row r="221" spans="1:9" x14ac:dyDescent="0.2">
      <c r="A221" s="7" t="str">
        <f>IF(AND(Sheet1!A221&gt;=5,Sheet1!A221&lt;=11),"Anak - Anak",IF(AND(Sheet1!A221&gt;=12,Sheet1!A221&lt;=25),"Remaja",IF(AND(Sheet1!A221&gt;=26,Sheet1!A221&lt;=45),"Dewasa","Lansia")))</f>
        <v>Lansia</v>
      </c>
      <c r="B221" s="1" t="str">
        <f>IF(Sheet1!H221&gt;140,"Tinggi",IF(AND(Sheet1!H221&gt;=100,Sheet1!H221&lt;=140),"Sedang","Rendah"))</f>
        <v>Sedang</v>
      </c>
      <c r="C221" s="1" t="str">
        <f>IF(Sheet1!I221&lt;=28.5,"Kurus","Gemuk")</f>
        <v>Kurus</v>
      </c>
      <c r="D221" s="1" t="str">
        <f>IF(Sheet1!J221&lt;=17,"Kurus",IF(AND(Sheet1!J221&gt;=18,Sheet1!J221&lt;=27),"Normal","Gemuk"))</f>
        <v>Gemuk</v>
      </c>
      <c r="E221" s="1" t="str">
        <f>IF(Sheet1!K221&gt;=200,"Tinggi","Rendah")</f>
        <v>Tinggi</v>
      </c>
      <c r="F221" s="1" t="str">
        <f>IF(Sheet1!L221&gt;=126,"Tinggi","Rendah")</f>
        <v>Tinggi</v>
      </c>
      <c r="G221" s="1" t="str">
        <f>IF(Sheet1!M221&gt;180,"Tinggi",IF(AND(Sheet1!M221&gt;=145,Sheet1!M221&lt;=180),"Sedang","Rendah"))</f>
        <v>Tinggi</v>
      </c>
      <c r="H221" s="1" t="str">
        <f>IF(Sheet1!N221&gt;=200,"Tinggi","Rendah")</f>
        <v>Rendah</v>
      </c>
      <c r="I221" s="3" t="s">
        <v>22</v>
      </c>
    </row>
    <row r="222" spans="1:9" x14ac:dyDescent="0.2">
      <c r="A222" s="7" t="str">
        <f>IF(AND(Sheet1!A222&gt;=5,Sheet1!A222&lt;=11),"Anak - Anak",IF(AND(Sheet1!A222&gt;=12,Sheet1!A222&lt;=25),"Remaja",IF(AND(Sheet1!A222&gt;=26,Sheet1!A222&lt;=45),"Dewasa","Lansia")))</f>
        <v>Lansia</v>
      </c>
      <c r="B222" s="1" t="str">
        <f>IF(Sheet1!H222&gt;140,"Tinggi",IF(AND(Sheet1!H222&gt;=100,Sheet1!H222&lt;=140),"Sedang","Rendah"))</f>
        <v>Sedang</v>
      </c>
      <c r="C222" s="1" t="str">
        <f>IF(Sheet1!I222&lt;=28.5,"Kurus","Gemuk")</f>
        <v>Kurus</v>
      </c>
      <c r="D222" s="1" t="str">
        <f>IF(Sheet1!J222&lt;=17,"Kurus",IF(AND(Sheet1!J222&gt;=18,Sheet1!J222&lt;=27),"Normal","Gemuk"))</f>
        <v>Gemuk</v>
      </c>
      <c r="E222" s="1" t="str">
        <f>IF(Sheet1!K222&gt;=200,"Tinggi","Rendah")</f>
        <v>Tinggi</v>
      </c>
      <c r="F222" s="1" t="str">
        <f>IF(Sheet1!L222&gt;=126,"Tinggi","Rendah")</f>
        <v>Tinggi</v>
      </c>
      <c r="G222" s="1" t="str">
        <f>IF(Sheet1!M222&gt;180,"Tinggi",IF(AND(Sheet1!M222&gt;=145,Sheet1!M222&lt;=180),"Sedang","Rendah"))</f>
        <v>Tinggi</v>
      </c>
      <c r="H222" s="1" t="str">
        <f>IF(Sheet1!N222&gt;=200,"Tinggi","Rendah")</f>
        <v>Tinggi</v>
      </c>
      <c r="I222" s="3" t="s">
        <v>22</v>
      </c>
    </row>
    <row r="223" spans="1:9" x14ac:dyDescent="0.2">
      <c r="A223" s="7" t="str">
        <f>IF(AND(Sheet1!A223&gt;=5,Sheet1!A223&lt;=11),"Anak - Anak",IF(AND(Sheet1!A223&gt;=12,Sheet1!A223&lt;=25),"Remaja",IF(AND(Sheet1!A223&gt;=26,Sheet1!A223&lt;=45),"Dewasa","Lansia")))</f>
        <v>Lansia</v>
      </c>
      <c r="B223" s="1" t="str">
        <f>IF(Sheet1!H223&gt;140,"Tinggi",IF(AND(Sheet1!H223&gt;=100,Sheet1!H223&lt;=140),"Sedang","Rendah"))</f>
        <v>Sedang</v>
      </c>
      <c r="C223" s="1" t="str">
        <f>IF(Sheet1!I223&lt;=28.5,"Kurus","Gemuk")</f>
        <v>Kurus</v>
      </c>
      <c r="D223" s="1" t="str">
        <f>IF(Sheet1!J223&lt;=17,"Kurus",IF(AND(Sheet1!J223&gt;=18,Sheet1!J223&lt;=27),"Normal","Gemuk"))</f>
        <v>Normal</v>
      </c>
      <c r="E223" s="1" t="str">
        <f>IF(Sheet1!K223&gt;=200,"Tinggi","Rendah")</f>
        <v>Tinggi</v>
      </c>
      <c r="F223" s="1" t="str">
        <f>IF(Sheet1!L223&gt;=126,"Tinggi","Rendah")</f>
        <v>Tinggi</v>
      </c>
      <c r="G223" s="1" t="str">
        <f>IF(Sheet1!M223&gt;180,"Tinggi",IF(AND(Sheet1!M223&gt;=145,Sheet1!M223&lt;=180),"Sedang","Rendah"))</f>
        <v>Tinggi</v>
      </c>
      <c r="H223" s="1" t="str">
        <f>IF(Sheet1!N223&gt;=200,"Tinggi","Rendah")</f>
        <v>Rendah</v>
      </c>
      <c r="I223" s="3" t="s">
        <v>22</v>
      </c>
    </row>
    <row r="224" spans="1:9" x14ac:dyDescent="0.2">
      <c r="A224" s="7" t="str">
        <f>IF(AND(Sheet1!A224&gt;=5,Sheet1!A224&lt;=11),"Anak - Anak",IF(AND(Sheet1!A224&gt;=12,Sheet1!A224&lt;=25),"Remaja",IF(AND(Sheet1!A224&gt;=26,Sheet1!A224&lt;=45),"Dewasa","Lansia")))</f>
        <v>Lansia</v>
      </c>
      <c r="B224" s="1" t="str">
        <f>IF(Sheet1!H224&gt;140,"Tinggi",IF(AND(Sheet1!H224&gt;=100,Sheet1!H224&lt;=140),"Sedang","Rendah"))</f>
        <v>Sedang</v>
      </c>
      <c r="C224" s="1" t="str">
        <f>IF(Sheet1!I224&lt;=28.5,"Kurus","Gemuk")</f>
        <v>Gemuk</v>
      </c>
      <c r="D224" s="1" t="str">
        <f>IF(Sheet1!J224&lt;=17,"Kurus",IF(AND(Sheet1!J224&gt;=18,Sheet1!J224&lt;=27),"Normal","Gemuk"))</f>
        <v>Gemuk</v>
      </c>
      <c r="E224" s="1" t="str">
        <f>IF(Sheet1!K224&gt;=200,"Tinggi","Rendah")</f>
        <v>Tinggi</v>
      </c>
      <c r="F224" s="1" t="str">
        <f>IF(Sheet1!L224&gt;=126,"Tinggi","Rendah")</f>
        <v>Tinggi</v>
      </c>
      <c r="G224" s="1" t="str">
        <f>IF(Sheet1!M224&gt;180,"Tinggi",IF(AND(Sheet1!M224&gt;=145,Sheet1!M224&lt;=180),"Sedang","Rendah"))</f>
        <v>Tinggi</v>
      </c>
      <c r="H224" s="1" t="str">
        <f>IF(Sheet1!N224&gt;=200,"Tinggi","Rendah")</f>
        <v>Rendah</v>
      </c>
      <c r="I224" s="4" t="s">
        <v>22</v>
      </c>
    </row>
    <row r="225" spans="1:9" x14ac:dyDescent="0.2">
      <c r="A225" s="7" t="str">
        <f>IF(AND(Sheet1!A225&gt;=5,Sheet1!A225&lt;=11),"Anak - Anak",IF(AND(Sheet1!A225&gt;=12,Sheet1!A225&lt;=25),"Remaja",IF(AND(Sheet1!A225&gt;=26,Sheet1!A225&lt;=45),"Dewasa","Lansia")))</f>
        <v>Lansia</v>
      </c>
      <c r="B225" s="1" t="str">
        <f>IF(Sheet1!H225&gt;140,"Tinggi",IF(AND(Sheet1!H225&gt;=100,Sheet1!H225&lt;=140),"Sedang","Rendah"))</f>
        <v>Tinggi</v>
      </c>
      <c r="C225" s="1" t="str">
        <f>IF(Sheet1!I225&lt;=28.5,"Kurus","Gemuk")</f>
        <v>Gemuk</v>
      </c>
      <c r="D225" s="1" t="str">
        <f>IF(Sheet1!J225&lt;=17,"Kurus",IF(AND(Sheet1!J225&gt;=18,Sheet1!J225&lt;=27),"Normal","Gemuk"))</f>
        <v>Gemuk</v>
      </c>
      <c r="E225" s="1" t="str">
        <f>IF(Sheet1!K225&gt;=200,"Tinggi","Rendah")</f>
        <v>Tinggi</v>
      </c>
      <c r="F225" s="1" t="str">
        <f>IF(Sheet1!L225&gt;=126,"Tinggi","Rendah")</f>
        <v>Tinggi</v>
      </c>
      <c r="G225" s="1" t="str">
        <f>IF(Sheet1!M225&gt;180,"Tinggi",IF(AND(Sheet1!M225&gt;=145,Sheet1!M225&lt;=180),"Sedang","Rendah"))</f>
        <v>Tinggi</v>
      </c>
      <c r="H225" s="1" t="str">
        <f>IF(Sheet1!N225&gt;=200,"Tinggi","Rendah")</f>
        <v>Rendah</v>
      </c>
      <c r="I225" s="4" t="s">
        <v>22</v>
      </c>
    </row>
    <row r="226" spans="1:9" x14ac:dyDescent="0.2">
      <c r="A226" s="7" t="str">
        <f>IF(AND(Sheet1!A226&gt;=5,Sheet1!A226&lt;=11),"Anak - Anak",IF(AND(Sheet1!A226&gt;=12,Sheet1!A226&lt;=25),"Remaja",IF(AND(Sheet1!A226&gt;=26,Sheet1!A226&lt;=45),"Dewasa","Lansia")))</f>
        <v>Lansia</v>
      </c>
      <c r="B226" s="1" t="str">
        <f>IF(Sheet1!H226&gt;140,"Tinggi",IF(AND(Sheet1!H226&gt;=100,Sheet1!H226&lt;=140),"Sedang","Rendah"))</f>
        <v>Sedang</v>
      </c>
      <c r="C226" s="1" t="str">
        <f>IF(Sheet1!I226&lt;=28.5,"Kurus","Gemuk")</f>
        <v>Kurus</v>
      </c>
      <c r="D226" s="1" t="str">
        <f>IF(Sheet1!J226&lt;=17,"Kurus",IF(AND(Sheet1!J226&gt;=18,Sheet1!J226&lt;=27),"Normal","Gemuk"))</f>
        <v>Gemuk</v>
      </c>
      <c r="E226" s="1" t="str">
        <f>IF(Sheet1!K226&gt;=200,"Tinggi","Rendah")</f>
        <v>Rendah</v>
      </c>
      <c r="F226" s="1" t="str">
        <f>IF(Sheet1!L226&gt;=126,"Tinggi","Rendah")</f>
        <v>Tinggi</v>
      </c>
      <c r="G226" s="1" t="str">
        <f>IF(Sheet1!M226&gt;180,"Tinggi",IF(AND(Sheet1!M226&gt;=145,Sheet1!M226&lt;=180),"Sedang","Rendah"))</f>
        <v>Tinggi</v>
      </c>
      <c r="H226" s="1" t="str">
        <f>IF(Sheet1!N226&gt;=200,"Tinggi","Rendah")</f>
        <v>Rendah</v>
      </c>
      <c r="I226" s="4" t="s">
        <v>22</v>
      </c>
    </row>
    <row r="227" spans="1:9" x14ac:dyDescent="0.2">
      <c r="A227" s="7" t="str">
        <f>IF(AND(Sheet1!A227&gt;=5,Sheet1!A227&lt;=11),"Anak - Anak",IF(AND(Sheet1!A227&gt;=12,Sheet1!A227&lt;=25),"Remaja",IF(AND(Sheet1!A227&gt;=26,Sheet1!A227&lt;=45),"Dewasa","Lansia")))</f>
        <v>Dewasa</v>
      </c>
      <c r="B227" s="1" t="str">
        <f>IF(Sheet1!H227&gt;140,"Tinggi",IF(AND(Sheet1!H227&gt;=100,Sheet1!H227&lt;=140),"Sedang","Rendah"))</f>
        <v>Tinggi</v>
      </c>
      <c r="C227" s="1" t="str">
        <f>IF(Sheet1!I227&lt;=28.5,"Kurus","Gemuk")</f>
        <v>Gemuk</v>
      </c>
      <c r="D227" s="1" t="str">
        <f>IF(Sheet1!J227&lt;=17,"Kurus",IF(AND(Sheet1!J227&gt;=18,Sheet1!J227&lt;=27),"Normal","Gemuk"))</f>
        <v>Normal</v>
      </c>
      <c r="E227" s="1" t="str">
        <f>IF(Sheet1!K227&gt;=200,"Tinggi","Rendah")</f>
        <v>Tinggi</v>
      </c>
      <c r="F227" s="1" t="str">
        <f>IF(Sheet1!L227&gt;=126,"Tinggi","Rendah")</f>
        <v>Tinggi</v>
      </c>
      <c r="G227" s="1" t="str">
        <f>IF(Sheet1!M227&gt;180,"Tinggi",IF(AND(Sheet1!M227&gt;=145,Sheet1!M227&lt;=180),"Sedang","Rendah"))</f>
        <v>Tinggi</v>
      </c>
      <c r="H227" s="1" t="str">
        <f>IF(Sheet1!N227&gt;=200,"Tinggi","Rendah")</f>
        <v>Tinggi</v>
      </c>
      <c r="I227" s="3" t="s">
        <v>22</v>
      </c>
    </row>
    <row r="228" spans="1:9" x14ac:dyDescent="0.2">
      <c r="A228" s="7" t="str">
        <f>IF(AND(Sheet1!A228&gt;=5,Sheet1!A228&lt;=11),"Anak - Anak",IF(AND(Sheet1!A228&gt;=12,Sheet1!A228&lt;=25),"Remaja",IF(AND(Sheet1!A228&gt;=26,Sheet1!A228&lt;=45),"Dewasa","Lansia")))</f>
        <v>Lansia</v>
      </c>
      <c r="B228" s="1" t="str">
        <f>IF(Sheet1!H228&gt;140,"Tinggi",IF(AND(Sheet1!H228&gt;=100,Sheet1!H228&lt;=140),"Sedang","Rendah"))</f>
        <v>Tinggi</v>
      </c>
      <c r="C228" s="1" t="str">
        <f>IF(Sheet1!I228&lt;=28.5,"Kurus","Gemuk")</f>
        <v>Gemuk</v>
      </c>
      <c r="D228" s="1" t="str">
        <f>IF(Sheet1!J228&lt;=17,"Kurus",IF(AND(Sheet1!J228&gt;=18,Sheet1!J228&lt;=27),"Normal","Gemuk"))</f>
        <v>Gemuk</v>
      </c>
      <c r="E228" s="1" t="str">
        <f>IF(Sheet1!K228&gt;=200,"Tinggi","Rendah")</f>
        <v>Tinggi</v>
      </c>
      <c r="F228" s="1" t="str">
        <f>IF(Sheet1!L228&gt;=126,"Tinggi","Rendah")</f>
        <v>Tinggi</v>
      </c>
      <c r="G228" s="1" t="str">
        <f>IF(Sheet1!M228&gt;180,"Tinggi",IF(AND(Sheet1!M228&gt;=145,Sheet1!M228&lt;=180),"Sedang","Rendah"))</f>
        <v>Tinggi</v>
      </c>
      <c r="H228" s="1" t="str">
        <f>IF(Sheet1!N228&gt;=200,"Tinggi","Rendah")</f>
        <v>Tinggi</v>
      </c>
      <c r="I228" s="3" t="s">
        <v>22</v>
      </c>
    </row>
    <row r="229" spans="1:9" x14ac:dyDescent="0.2">
      <c r="A229" s="7" t="str">
        <f>IF(AND(Sheet1!A229&gt;=5,Sheet1!A229&lt;=11),"Anak - Anak",IF(AND(Sheet1!A229&gt;=12,Sheet1!A229&lt;=25),"Remaja",IF(AND(Sheet1!A229&gt;=26,Sheet1!A229&lt;=45),"Dewasa","Lansia")))</f>
        <v>Lansia</v>
      </c>
      <c r="B229" s="1" t="str">
        <f>IF(Sheet1!H229&gt;140,"Tinggi",IF(AND(Sheet1!H229&gt;=100,Sheet1!H229&lt;=140),"Sedang","Rendah"))</f>
        <v>Tinggi</v>
      </c>
      <c r="C229" s="1" t="str">
        <f>IF(Sheet1!I229&lt;=28.5,"Kurus","Gemuk")</f>
        <v>Kurus</v>
      </c>
      <c r="D229" s="1" t="str">
        <f>IF(Sheet1!J229&lt;=17,"Kurus",IF(AND(Sheet1!J229&gt;=18,Sheet1!J229&lt;=27),"Normal","Gemuk"))</f>
        <v>Normal</v>
      </c>
      <c r="E229" s="1" t="str">
        <f>IF(Sheet1!K229&gt;=200,"Tinggi","Rendah")</f>
        <v>Tinggi</v>
      </c>
      <c r="F229" s="1" t="str">
        <f>IF(Sheet1!L229&gt;=126,"Tinggi","Rendah")</f>
        <v>Tinggi</v>
      </c>
      <c r="G229" s="1" t="str">
        <f>IF(Sheet1!M229&gt;180,"Tinggi",IF(AND(Sheet1!M229&gt;=145,Sheet1!M229&lt;=180),"Sedang","Rendah"))</f>
        <v>Tinggi</v>
      </c>
      <c r="H229" s="1" t="str">
        <f>IF(Sheet1!N229&gt;=200,"Tinggi","Rendah")</f>
        <v>Tinggi</v>
      </c>
      <c r="I229" s="3" t="s">
        <v>22</v>
      </c>
    </row>
    <row r="230" spans="1:9" x14ac:dyDescent="0.2">
      <c r="A230" s="7" t="str">
        <f>IF(AND(Sheet1!A230&gt;=5,Sheet1!A230&lt;=11),"Anak - Anak",IF(AND(Sheet1!A230&gt;=12,Sheet1!A230&lt;=25),"Remaja",IF(AND(Sheet1!A230&gt;=26,Sheet1!A230&lt;=45),"Dewasa","Lansia")))</f>
        <v>Lansia</v>
      </c>
      <c r="B230" s="1" t="str">
        <f>IF(Sheet1!H230&gt;140,"Tinggi",IF(AND(Sheet1!H230&gt;=100,Sheet1!H230&lt;=140),"Sedang","Rendah"))</f>
        <v>Tinggi</v>
      </c>
      <c r="C230" s="1" t="str">
        <f>IF(Sheet1!I230&lt;=28.5,"Kurus","Gemuk")</f>
        <v>Gemuk</v>
      </c>
      <c r="D230" s="1" t="str">
        <f>IF(Sheet1!J230&lt;=17,"Kurus",IF(AND(Sheet1!J230&gt;=18,Sheet1!J230&lt;=27),"Normal","Gemuk"))</f>
        <v>Gemuk</v>
      </c>
      <c r="E230" s="1" t="str">
        <f>IF(Sheet1!K230&gt;=200,"Tinggi","Rendah")</f>
        <v>Tinggi</v>
      </c>
      <c r="F230" s="1" t="str">
        <f>IF(Sheet1!L230&gt;=126,"Tinggi","Rendah")</f>
        <v>Tinggi</v>
      </c>
      <c r="G230" s="1" t="str">
        <f>IF(Sheet1!M230&gt;180,"Tinggi",IF(AND(Sheet1!M230&gt;=145,Sheet1!M230&lt;=180),"Sedang","Rendah"))</f>
        <v>Tinggi</v>
      </c>
      <c r="H230" s="1" t="str">
        <f>IF(Sheet1!N230&gt;=200,"Tinggi","Rendah")</f>
        <v>Rendah</v>
      </c>
      <c r="I230" s="3" t="s">
        <v>22</v>
      </c>
    </row>
    <row r="231" spans="1:9" x14ac:dyDescent="0.2">
      <c r="A231" s="7" t="str">
        <f>IF(AND(Sheet1!A231&gt;=5,Sheet1!A231&lt;=11),"Anak - Anak",IF(AND(Sheet1!A231&gt;=12,Sheet1!A231&lt;=25),"Remaja",IF(AND(Sheet1!A231&gt;=26,Sheet1!A231&lt;=45),"Dewasa","Lansia")))</f>
        <v>Lansia</v>
      </c>
      <c r="B231" s="1" t="str">
        <f>IF(Sheet1!H231&gt;140,"Tinggi",IF(AND(Sheet1!H231&gt;=100,Sheet1!H231&lt;=140),"Sedang","Rendah"))</f>
        <v>Tinggi</v>
      </c>
      <c r="C231" s="1" t="str">
        <f>IF(Sheet1!I231&lt;=28.5,"Kurus","Gemuk")</f>
        <v>Kurus</v>
      </c>
      <c r="D231" s="1" t="str">
        <f>IF(Sheet1!J231&lt;=17,"Kurus",IF(AND(Sheet1!J231&gt;=18,Sheet1!J231&lt;=27),"Normal","Gemuk"))</f>
        <v>Gemuk</v>
      </c>
      <c r="E231" s="1" t="str">
        <f>IF(Sheet1!K231&gt;=200,"Tinggi","Rendah")</f>
        <v>Tinggi</v>
      </c>
      <c r="F231" s="1" t="str">
        <f>IF(Sheet1!L231&gt;=126,"Tinggi","Rendah")</f>
        <v>Tinggi</v>
      </c>
      <c r="G231" s="1" t="str">
        <f>IF(Sheet1!M231&gt;180,"Tinggi",IF(AND(Sheet1!M231&gt;=145,Sheet1!M231&lt;=180),"Sedang","Rendah"))</f>
        <v>Tinggi</v>
      </c>
      <c r="H231" s="1" t="str">
        <f>IF(Sheet1!N231&gt;=200,"Tinggi","Rendah")</f>
        <v>Tinggi</v>
      </c>
      <c r="I231" s="3" t="s">
        <v>22</v>
      </c>
    </row>
    <row r="232" spans="1:9" x14ac:dyDescent="0.2">
      <c r="A232" s="7" t="str">
        <f>IF(AND(Sheet1!A232&gt;=5,Sheet1!A232&lt;=11),"Anak - Anak",IF(AND(Sheet1!A232&gt;=12,Sheet1!A232&lt;=25),"Remaja",IF(AND(Sheet1!A232&gt;=26,Sheet1!A232&lt;=45),"Dewasa","Lansia")))</f>
        <v>Dewasa</v>
      </c>
      <c r="B232" s="1" t="str">
        <f>IF(Sheet1!H232&gt;140,"Tinggi",IF(AND(Sheet1!H232&gt;=100,Sheet1!H232&lt;=140),"Sedang","Rendah"))</f>
        <v>Sedang</v>
      </c>
      <c r="C232" s="1" t="str">
        <f>IF(Sheet1!I232&lt;=28.5,"Kurus","Gemuk")</f>
        <v>Kurus</v>
      </c>
      <c r="D232" s="1" t="str">
        <f>IF(Sheet1!J232&lt;=17,"Kurus",IF(AND(Sheet1!J232&gt;=18,Sheet1!J232&lt;=27),"Normal","Gemuk"))</f>
        <v>Gemuk</v>
      </c>
      <c r="E232" s="1" t="str">
        <f>IF(Sheet1!K232&gt;=200,"Tinggi","Rendah")</f>
        <v>Tinggi</v>
      </c>
      <c r="F232" s="1" t="str">
        <f>IF(Sheet1!L232&gt;=126,"Tinggi","Rendah")</f>
        <v>Tinggi</v>
      </c>
      <c r="G232" s="1" t="str">
        <f>IF(Sheet1!M232&gt;180,"Tinggi",IF(AND(Sheet1!M232&gt;=145,Sheet1!M232&lt;=180),"Sedang","Rendah"))</f>
        <v>Tinggi</v>
      </c>
      <c r="H232" s="1" t="str">
        <f>IF(Sheet1!N232&gt;=200,"Tinggi","Rendah")</f>
        <v>Rendah</v>
      </c>
      <c r="I232" s="3" t="s">
        <v>22</v>
      </c>
    </row>
    <row r="233" spans="1:9" x14ac:dyDescent="0.2">
      <c r="A233" s="7" t="str">
        <f>IF(AND(Sheet1!A233&gt;=5,Sheet1!A233&lt;=11),"Anak - Anak",IF(AND(Sheet1!A233&gt;=12,Sheet1!A233&lt;=25),"Remaja",IF(AND(Sheet1!A233&gt;=26,Sheet1!A233&lt;=45),"Dewasa","Lansia")))</f>
        <v>Lansia</v>
      </c>
      <c r="B233" s="1" t="str">
        <f>IF(Sheet1!H233&gt;140,"Tinggi",IF(AND(Sheet1!H233&gt;=100,Sheet1!H233&lt;=140),"Sedang","Rendah"))</f>
        <v>Sedang</v>
      </c>
      <c r="C233" s="1" t="str">
        <f>IF(Sheet1!I233&lt;=28.5,"Kurus","Gemuk")</f>
        <v>Gemuk</v>
      </c>
      <c r="D233" s="1" t="str">
        <f>IF(Sheet1!J233&lt;=17,"Kurus",IF(AND(Sheet1!J233&gt;=18,Sheet1!J233&lt;=27),"Normal","Gemuk"))</f>
        <v>Gemuk</v>
      </c>
      <c r="E233" s="1" t="str">
        <f>IF(Sheet1!K233&gt;=200,"Tinggi","Rendah")</f>
        <v>Tinggi</v>
      </c>
      <c r="F233" s="1" t="str">
        <f>IF(Sheet1!L233&gt;=126,"Tinggi","Rendah")</f>
        <v>Tinggi</v>
      </c>
      <c r="G233" s="1" t="str">
        <f>IF(Sheet1!M233&gt;180,"Tinggi",IF(AND(Sheet1!M233&gt;=145,Sheet1!M233&lt;=180),"Sedang","Rendah"))</f>
        <v>Tinggi</v>
      </c>
      <c r="H233" s="1" t="str">
        <f>IF(Sheet1!N233&gt;=200,"Tinggi","Rendah")</f>
        <v>Tinggi</v>
      </c>
      <c r="I233" s="3" t="s">
        <v>22</v>
      </c>
    </row>
    <row r="234" spans="1:9" x14ac:dyDescent="0.2">
      <c r="A234" s="7" t="str">
        <f>IF(AND(Sheet1!A234&gt;=5,Sheet1!A234&lt;=11),"Anak - Anak",IF(AND(Sheet1!A234&gt;=12,Sheet1!A234&lt;=25),"Remaja",IF(AND(Sheet1!A234&gt;=26,Sheet1!A234&lt;=45),"Dewasa","Lansia")))</f>
        <v>Dewasa</v>
      </c>
      <c r="B234" s="1" t="str">
        <f>IF(Sheet1!H234&gt;140,"Tinggi",IF(AND(Sheet1!H234&gt;=100,Sheet1!H234&lt;=140),"Sedang","Rendah"))</f>
        <v>Sedang</v>
      </c>
      <c r="C234" s="1" t="str">
        <f>IF(Sheet1!I234&lt;=28.5,"Kurus","Gemuk")</f>
        <v>Gemuk</v>
      </c>
      <c r="D234" s="1" t="str">
        <f>IF(Sheet1!J234&lt;=17,"Kurus",IF(AND(Sheet1!J234&gt;=18,Sheet1!J234&lt;=27),"Normal","Gemuk"))</f>
        <v>Gemuk</v>
      </c>
      <c r="E234" s="1" t="str">
        <f>IF(Sheet1!K234&gt;=200,"Tinggi","Rendah")</f>
        <v>Tinggi</v>
      </c>
      <c r="F234" s="1" t="str">
        <f>IF(Sheet1!L234&gt;=126,"Tinggi","Rendah")</f>
        <v>Tinggi</v>
      </c>
      <c r="G234" s="1" t="str">
        <f>IF(Sheet1!M234&gt;180,"Tinggi",IF(AND(Sheet1!M234&gt;=145,Sheet1!M234&lt;=180),"Sedang","Rendah"))</f>
        <v>Tinggi</v>
      </c>
      <c r="H234" s="1" t="str">
        <f>IF(Sheet1!N234&gt;=200,"Tinggi","Rendah")</f>
        <v>Tinggi</v>
      </c>
      <c r="I234" s="3" t="s">
        <v>22</v>
      </c>
    </row>
    <row r="235" spans="1:9" x14ac:dyDescent="0.2">
      <c r="A235" s="7" t="str">
        <f>IF(AND(Sheet1!A235&gt;=5,Sheet1!A235&lt;=11),"Anak - Anak",IF(AND(Sheet1!A235&gt;=12,Sheet1!A235&lt;=25),"Remaja",IF(AND(Sheet1!A235&gt;=26,Sheet1!A235&lt;=45),"Dewasa","Lansia")))</f>
        <v>Lansia</v>
      </c>
      <c r="B235" s="1" t="str">
        <f>IF(Sheet1!H235&gt;140,"Tinggi",IF(AND(Sheet1!H235&gt;=100,Sheet1!H235&lt;=140),"Sedang","Rendah"))</f>
        <v>Sedang</v>
      </c>
      <c r="C235" s="1" t="str">
        <f>IF(Sheet1!I235&lt;=28.5,"Kurus","Gemuk")</f>
        <v>Gemuk</v>
      </c>
      <c r="D235" s="1" t="str">
        <f>IF(Sheet1!J235&lt;=17,"Kurus",IF(AND(Sheet1!J235&gt;=18,Sheet1!J235&lt;=27),"Normal","Gemuk"))</f>
        <v>Gemuk</v>
      </c>
      <c r="E235" s="1" t="str">
        <f>IF(Sheet1!K235&gt;=200,"Tinggi","Rendah")</f>
        <v>Tinggi</v>
      </c>
      <c r="F235" s="1" t="str">
        <f>IF(Sheet1!L235&gt;=126,"Tinggi","Rendah")</f>
        <v>Tinggi</v>
      </c>
      <c r="G235" s="1" t="str">
        <f>IF(Sheet1!M235&gt;180,"Tinggi",IF(AND(Sheet1!M235&gt;=145,Sheet1!M235&lt;=180),"Sedang","Rendah"))</f>
        <v>Tinggi</v>
      </c>
      <c r="H235" s="1" t="str">
        <f>IF(Sheet1!N235&gt;=200,"Tinggi","Rendah")</f>
        <v>Rendah</v>
      </c>
      <c r="I235" s="3" t="s">
        <v>22</v>
      </c>
    </row>
    <row r="236" spans="1:9" x14ac:dyDescent="0.2">
      <c r="A236" s="7" t="str">
        <f>IF(AND(Sheet1!A236&gt;=5,Sheet1!A236&lt;=11),"Anak - Anak",IF(AND(Sheet1!A236&gt;=12,Sheet1!A236&lt;=25),"Remaja",IF(AND(Sheet1!A236&gt;=26,Sheet1!A236&lt;=45),"Dewasa","Lansia")))</f>
        <v>Lansia</v>
      </c>
      <c r="B236" s="1" t="str">
        <f>IF(Sheet1!H236&gt;140,"Tinggi",IF(AND(Sheet1!H236&gt;=100,Sheet1!H236&lt;=140),"Sedang","Rendah"))</f>
        <v>Tinggi</v>
      </c>
      <c r="C236" s="1" t="str">
        <f>IF(Sheet1!I236&lt;=28.5,"Kurus","Gemuk")</f>
        <v>Kurus</v>
      </c>
      <c r="D236" s="1" t="str">
        <f>IF(Sheet1!J236&lt;=17,"Kurus",IF(AND(Sheet1!J236&gt;=18,Sheet1!J236&lt;=27),"Normal","Gemuk"))</f>
        <v>Gemuk</v>
      </c>
      <c r="E236" s="1" t="str">
        <f>IF(Sheet1!K236&gt;=200,"Tinggi","Rendah")</f>
        <v>Tinggi</v>
      </c>
      <c r="F236" s="1" t="str">
        <f>IF(Sheet1!L236&gt;=126,"Tinggi","Rendah")</f>
        <v>Tinggi</v>
      </c>
      <c r="G236" s="1" t="str">
        <f>IF(Sheet1!M236&gt;180,"Tinggi",IF(AND(Sheet1!M236&gt;=145,Sheet1!M236&lt;=180),"Sedang","Rendah"))</f>
        <v>Tinggi</v>
      </c>
      <c r="H236" s="1" t="str">
        <f>IF(Sheet1!N236&gt;=200,"Tinggi","Rendah")</f>
        <v>Rendah</v>
      </c>
      <c r="I236" s="3" t="s">
        <v>22</v>
      </c>
    </row>
    <row r="237" spans="1:9" x14ac:dyDescent="0.2">
      <c r="A237" s="7" t="str">
        <f>IF(AND(Sheet1!A237&gt;=5,Sheet1!A237&lt;=11),"Anak - Anak",IF(AND(Sheet1!A237&gt;=12,Sheet1!A237&lt;=25),"Remaja",IF(AND(Sheet1!A237&gt;=26,Sheet1!A237&lt;=45),"Dewasa","Lansia")))</f>
        <v>Lansia</v>
      </c>
      <c r="B237" s="1" t="str">
        <f>IF(Sheet1!H237&gt;140,"Tinggi",IF(AND(Sheet1!H237&gt;=100,Sheet1!H237&lt;=140),"Sedang","Rendah"))</f>
        <v>Sedang</v>
      </c>
      <c r="C237" s="1" t="str">
        <f>IF(Sheet1!I237&lt;=28.5,"Kurus","Gemuk")</f>
        <v>Kurus</v>
      </c>
      <c r="D237" s="1" t="str">
        <f>IF(Sheet1!J237&lt;=17,"Kurus",IF(AND(Sheet1!J237&gt;=18,Sheet1!J237&lt;=27),"Normal","Gemuk"))</f>
        <v>Gemuk</v>
      </c>
      <c r="E237" s="1" t="str">
        <f>IF(Sheet1!K237&gt;=200,"Tinggi","Rendah")</f>
        <v>Tinggi</v>
      </c>
      <c r="F237" s="1" t="str">
        <f>IF(Sheet1!L237&gt;=126,"Tinggi","Rendah")</f>
        <v>Tinggi</v>
      </c>
      <c r="G237" s="1" t="str">
        <f>IF(Sheet1!M237&gt;180,"Tinggi",IF(AND(Sheet1!M237&gt;=145,Sheet1!M237&lt;=180),"Sedang","Rendah"))</f>
        <v>Tinggi</v>
      </c>
      <c r="H237" s="1" t="str">
        <f>IF(Sheet1!N237&gt;=200,"Tinggi","Rendah")</f>
        <v>Tinggi</v>
      </c>
      <c r="I237" s="3" t="s">
        <v>22</v>
      </c>
    </row>
    <row r="238" spans="1:9" x14ac:dyDescent="0.2">
      <c r="A238" s="7" t="str">
        <f>IF(AND(Sheet1!A238&gt;=5,Sheet1!A238&lt;=11),"Anak - Anak",IF(AND(Sheet1!A238&gt;=12,Sheet1!A238&lt;=25),"Remaja",IF(AND(Sheet1!A238&gt;=26,Sheet1!A238&lt;=45),"Dewasa","Lansia")))</f>
        <v>Dewasa</v>
      </c>
      <c r="B238" s="1" t="str">
        <f>IF(Sheet1!H238&gt;140,"Tinggi",IF(AND(Sheet1!H238&gt;=100,Sheet1!H238&lt;=140),"Sedang","Rendah"))</f>
        <v>Tinggi</v>
      </c>
      <c r="C238" s="1" t="str">
        <f>IF(Sheet1!I238&lt;=28.5,"Kurus","Gemuk")</f>
        <v>Gemuk</v>
      </c>
      <c r="D238" s="1" t="str">
        <f>IF(Sheet1!J238&lt;=17,"Kurus",IF(AND(Sheet1!J238&gt;=18,Sheet1!J238&lt;=27),"Normal","Gemuk"))</f>
        <v>Normal</v>
      </c>
      <c r="E238" s="1" t="str">
        <f>IF(Sheet1!K238&gt;=200,"Tinggi","Rendah")</f>
        <v>Tinggi</v>
      </c>
      <c r="F238" s="1" t="str">
        <f>IF(Sheet1!L238&gt;=126,"Tinggi","Rendah")</f>
        <v>Tinggi</v>
      </c>
      <c r="G238" s="1" t="str">
        <f>IF(Sheet1!M238&gt;180,"Tinggi",IF(AND(Sheet1!M238&gt;=145,Sheet1!M238&lt;=180),"Sedang","Rendah"))</f>
        <v>Tinggi</v>
      </c>
      <c r="H238" s="1" t="str">
        <f>IF(Sheet1!N238&gt;=200,"Tinggi","Rendah")</f>
        <v>Rendah</v>
      </c>
      <c r="I238" s="3" t="s">
        <v>22</v>
      </c>
    </row>
    <row r="239" spans="1:9" x14ac:dyDescent="0.2">
      <c r="A239" s="7" t="str">
        <f>IF(AND(Sheet1!A239&gt;=5,Sheet1!A239&lt;=11),"Anak - Anak",IF(AND(Sheet1!A239&gt;=12,Sheet1!A239&lt;=25),"Remaja",IF(AND(Sheet1!A239&gt;=26,Sheet1!A239&lt;=45),"Dewasa","Lansia")))</f>
        <v>Lansia</v>
      </c>
      <c r="B239" s="1" t="str">
        <f>IF(Sheet1!H239&gt;140,"Tinggi",IF(AND(Sheet1!H239&gt;=100,Sheet1!H239&lt;=140),"Sedang","Rendah"))</f>
        <v>Tinggi</v>
      </c>
      <c r="C239" s="1" t="str">
        <f>IF(Sheet1!I239&lt;=28.5,"Kurus","Gemuk")</f>
        <v>Kurus</v>
      </c>
      <c r="D239" s="1" t="str">
        <f>IF(Sheet1!J239&lt;=17,"Kurus",IF(AND(Sheet1!J239&gt;=18,Sheet1!J239&lt;=27),"Normal","Gemuk"))</f>
        <v>Gemuk</v>
      </c>
      <c r="E239" s="1" t="str">
        <f>IF(Sheet1!K239&gt;=200,"Tinggi","Rendah")</f>
        <v>Tinggi</v>
      </c>
      <c r="F239" s="1" t="str">
        <f>IF(Sheet1!L239&gt;=126,"Tinggi","Rendah")</f>
        <v>Tinggi</v>
      </c>
      <c r="G239" s="1" t="str">
        <f>IF(Sheet1!M239&gt;180,"Tinggi",IF(AND(Sheet1!M239&gt;=145,Sheet1!M239&lt;=180),"Sedang","Rendah"))</f>
        <v>Tinggi</v>
      </c>
      <c r="H239" s="1" t="str">
        <f>IF(Sheet1!N239&gt;=200,"Tinggi","Rendah")</f>
        <v>Tinggi</v>
      </c>
      <c r="I239" s="3" t="s">
        <v>22</v>
      </c>
    </row>
    <row r="240" spans="1:9" x14ac:dyDescent="0.2">
      <c r="A240" s="7" t="str">
        <f>IF(AND(Sheet1!A240&gt;=5,Sheet1!A240&lt;=11),"Anak - Anak",IF(AND(Sheet1!A240&gt;=12,Sheet1!A240&lt;=25),"Remaja",IF(AND(Sheet1!A240&gt;=26,Sheet1!A240&lt;=45),"Dewasa","Lansia")))</f>
        <v>Lansia</v>
      </c>
      <c r="B240" s="1" t="str">
        <f>IF(Sheet1!H240&gt;140,"Tinggi",IF(AND(Sheet1!H240&gt;=100,Sheet1!H240&lt;=140),"Sedang","Rendah"))</f>
        <v>Sedang</v>
      </c>
      <c r="C240" s="1" t="str">
        <f>IF(Sheet1!I240&lt;=28.5,"Kurus","Gemuk")</f>
        <v>Kurus</v>
      </c>
      <c r="D240" s="1" t="str">
        <f>IF(Sheet1!J240&lt;=17,"Kurus",IF(AND(Sheet1!J240&gt;=18,Sheet1!J240&lt;=27),"Normal","Gemuk"))</f>
        <v>Gemuk</v>
      </c>
      <c r="E240" s="1" t="str">
        <f>IF(Sheet1!K240&gt;=200,"Tinggi","Rendah")</f>
        <v>Tinggi</v>
      </c>
      <c r="F240" s="1" t="str">
        <f>IF(Sheet1!L240&gt;=126,"Tinggi","Rendah")</f>
        <v>Tinggi</v>
      </c>
      <c r="G240" s="1" t="str">
        <f>IF(Sheet1!M240&gt;180,"Tinggi",IF(AND(Sheet1!M240&gt;=145,Sheet1!M240&lt;=180),"Sedang","Rendah"))</f>
        <v>Tinggi</v>
      </c>
      <c r="H240" s="1" t="str">
        <f>IF(Sheet1!N240&gt;=200,"Tinggi","Rendah")</f>
        <v>Rendah</v>
      </c>
      <c r="I240" s="3" t="s">
        <v>22</v>
      </c>
    </row>
    <row r="241" spans="1:9" x14ac:dyDescent="0.2">
      <c r="A241" s="7" t="str">
        <f>IF(AND(Sheet1!A241&gt;=5,Sheet1!A241&lt;=11),"Anak - Anak",IF(AND(Sheet1!A241&gt;=12,Sheet1!A241&lt;=25),"Remaja",IF(AND(Sheet1!A241&gt;=26,Sheet1!A241&lt;=45),"Dewasa","Lansia")))</f>
        <v>Lansia</v>
      </c>
      <c r="B241" s="1" t="str">
        <f>IF(Sheet1!H241&gt;140,"Tinggi",IF(AND(Sheet1!H241&gt;=100,Sheet1!H241&lt;=140),"Sedang","Rendah"))</f>
        <v>Sedang</v>
      </c>
      <c r="C241" s="1" t="str">
        <f>IF(Sheet1!I241&lt;=28.5,"Kurus","Gemuk")</f>
        <v>Gemuk</v>
      </c>
      <c r="D241" s="1" t="str">
        <f>IF(Sheet1!J241&lt;=17,"Kurus",IF(AND(Sheet1!J241&gt;=18,Sheet1!J241&lt;=27),"Normal","Gemuk"))</f>
        <v>Gemuk</v>
      </c>
      <c r="E241" s="1" t="str">
        <f>IF(Sheet1!K241&gt;=200,"Tinggi","Rendah")</f>
        <v>Tinggi</v>
      </c>
      <c r="F241" s="1" t="str">
        <f>IF(Sheet1!L241&gt;=126,"Tinggi","Rendah")</f>
        <v>Tinggi</v>
      </c>
      <c r="G241" s="1" t="str">
        <f>IF(Sheet1!M241&gt;180,"Tinggi",IF(AND(Sheet1!M241&gt;=145,Sheet1!M241&lt;=180),"Sedang","Rendah"))</f>
        <v>Tinggi</v>
      </c>
      <c r="H241" s="1" t="str">
        <f>IF(Sheet1!N241&gt;=200,"Tinggi","Rendah")</f>
        <v>Rendah</v>
      </c>
      <c r="I241" s="3" t="s">
        <v>22</v>
      </c>
    </row>
    <row r="242" spans="1:9" x14ac:dyDescent="0.2">
      <c r="A242" s="7" t="str">
        <f>IF(AND(Sheet1!A242&gt;=5,Sheet1!A242&lt;=11),"Anak - Anak",IF(AND(Sheet1!A242&gt;=12,Sheet1!A242&lt;=25),"Remaja",IF(AND(Sheet1!A242&gt;=26,Sheet1!A242&lt;=45),"Dewasa","Lansia")))</f>
        <v>Lansia</v>
      </c>
      <c r="B242" s="1" t="str">
        <f>IF(Sheet1!H242&gt;140,"Tinggi",IF(AND(Sheet1!H242&gt;=100,Sheet1!H242&lt;=140),"Sedang","Rendah"))</f>
        <v>Sedang</v>
      </c>
      <c r="C242" s="1" t="str">
        <f>IF(Sheet1!I242&lt;=28.5,"Kurus","Gemuk")</f>
        <v>Gemuk</v>
      </c>
      <c r="D242" s="1" t="str">
        <f>IF(Sheet1!J242&lt;=17,"Kurus",IF(AND(Sheet1!J242&gt;=18,Sheet1!J242&lt;=27),"Normal","Gemuk"))</f>
        <v>Gemuk</v>
      </c>
      <c r="E242" s="1" t="str">
        <f>IF(Sheet1!K242&gt;=200,"Tinggi","Rendah")</f>
        <v>Tinggi</v>
      </c>
      <c r="F242" s="1" t="str">
        <f>IF(Sheet1!L242&gt;=126,"Tinggi","Rendah")</f>
        <v>Tinggi</v>
      </c>
      <c r="G242" s="1" t="str">
        <f>IF(Sheet1!M242&gt;180,"Tinggi",IF(AND(Sheet1!M242&gt;=145,Sheet1!M242&lt;=180),"Sedang","Rendah"))</f>
        <v>Tinggi</v>
      </c>
      <c r="H242" s="1" t="str">
        <f>IF(Sheet1!N242&gt;=200,"Tinggi","Rendah")</f>
        <v>Rendah</v>
      </c>
      <c r="I242" s="3" t="s">
        <v>22</v>
      </c>
    </row>
    <row r="243" spans="1:9" x14ac:dyDescent="0.2">
      <c r="A243" s="7" t="str">
        <f>IF(AND(Sheet1!A243&gt;=5,Sheet1!A243&lt;=11),"Anak - Anak",IF(AND(Sheet1!A243&gt;=12,Sheet1!A243&lt;=25),"Remaja",IF(AND(Sheet1!A243&gt;=26,Sheet1!A243&lt;=45),"Dewasa","Lansia")))</f>
        <v>Lansia</v>
      </c>
      <c r="B243" s="1" t="str">
        <f>IF(Sheet1!H243&gt;140,"Tinggi",IF(AND(Sheet1!H243&gt;=100,Sheet1!H243&lt;=140),"Sedang","Rendah"))</f>
        <v>Sedang</v>
      </c>
      <c r="C243" s="1" t="str">
        <f>IF(Sheet1!I243&lt;=28.5,"Kurus","Gemuk")</f>
        <v>Gemuk</v>
      </c>
      <c r="D243" s="1" t="str">
        <f>IF(Sheet1!J243&lt;=17,"Kurus",IF(AND(Sheet1!J243&gt;=18,Sheet1!J243&lt;=27),"Normal","Gemuk"))</f>
        <v>Gemuk</v>
      </c>
      <c r="E243" s="1" t="str">
        <f>IF(Sheet1!K243&gt;=200,"Tinggi","Rendah")</f>
        <v>Tinggi</v>
      </c>
      <c r="F243" s="1" t="str">
        <f>IF(Sheet1!L243&gt;=126,"Tinggi","Rendah")</f>
        <v>Tinggi</v>
      </c>
      <c r="G243" s="1" t="str">
        <f>IF(Sheet1!M243&gt;180,"Tinggi",IF(AND(Sheet1!M243&gt;=145,Sheet1!M243&lt;=180),"Sedang","Rendah"))</f>
        <v>Tinggi</v>
      </c>
      <c r="H243" s="1" t="str">
        <f>IF(Sheet1!N243&gt;=200,"Tinggi","Rendah")</f>
        <v>Rendah</v>
      </c>
      <c r="I243" s="3" t="s">
        <v>22</v>
      </c>
    </row>
    <row r="244" spans="1:9" x14ac:dyDescent="0.2">
      <c r="A244" s="7" t="str">
        <f>IF(AND(Sheet1!A244&gt;=5,Sheet1!A244&lt;=11),"Anak - Anak",IF(AND(Sheet1!A244&gt;=12,Sheet1!A244&lt;=25),"Remaja",IF(AND(Sheet1!A244&gt;=26,Sheet1!A244&lt;=45),"Dewasa","Lansia")))</f>
        <v>Dewasa</v>
      </c>
      <c r="B244" s="1" t="str">
        <f>IF(Sheet1!H244&gt;140,"Tinggi",IF(AND(Sheet1!H244&gt;=100,Sheet1!H244&lt;=140),"Sedang","Rendah"))</f>
        <v>Rendah</v>
      </c>
      <c r="C244" s="1" t="str">
        <f>IF(Sheet1!I244&lt;=28.5,"Kurus","Gemuk")</f>
        <v>Gemuk</v>
      </c>
      <c r="D244" s="1" t="str">
        <f>IF(Sheet1!J244&lt;=17,"Kurus",IF(AND(Sheet1!J244&gt;=18,Sheet1!J244&lt;=27),"Normal","Gemuk"))</f>
        <v>Gemuk</v>
      </c>
      <c r="E244" s="1" t="str">
        <f>IF(Sheet1!K244&gt;=200,"Tinggi","Rendah")</f>
        <v>Tinggi</v>
      </c>
      <c r="F244" s="1" t="str">
        <f>IF(Sheet1!L244&gt;=126,"Tinggi","Rendah")</f>
        <v>Tinggi</v>
      </c>
      <c r="G244" s="1" t="str">
        <f>IF(Sheet1!M244&gt;180,"Tinggi",IF(AND(Sheet1!M244&gt;=145,Sheet1!M244&lt;=180),"Sedang","Rendah"))</f>
        <v>Tinggi</v>
      </c>
      <c r="H244" s="1" t="str">
        <f>IF(Sheet1!N244&gt;=200,"Tinggi","Rendah")</f>
        <v>Tinggi</v>
      </c>
      <c r="I244" s="3" t="s">
        <v>22</v>
      </c>
    </row>
    <row r="245" spans="1:9" x14ac:dyDescent="0.2">
      <c r="A245" s="7" t="str">
        <f>IF(AND(Sheet1!A245&gt;=5,Sheet1!A245&lt;=11),"Anak - Anak",IF(AND(Sheet1!A245&gt;=12,Sheet1!A245&lt;=25),"Remaja",IF(AND(Sheet1!A245&gt;=26,Sheet1!A245&lt;=45),"Dewasa","Lansia")))</f>
        <v>Lansia</v>
      </c>
      <c r="B245" s="1" t="str">
        <f>IF(Sheet1!H245&gt;140,"Tinggi",IF(AND(Sheet1!H245&gt;=100,Sheet1!H245&lt;=140),"Sedang","Rendah"))</f>
        <v>Sedang</v>
      </c>
      <c r="C245" s="1" t="str">
        <f>IF(Sheet1!I245&lt;=28.5,"Kurus","Gemuk")</f>
        <v>Kurus</v>
      </c>
      <c r="D245" s="1" t="str">
        <f>IF(Sheet1!J245&lt;=17,"Kurus",IF(AND(Sheet1!J245&gt;=18,Sheet1!J245&lt;=27),"Normal","Gemuk"))</f>
        <v>Normal</v>
      </c>
      <c r="E245" s="1" t="str">
        <f>IF(Sheet1!K245&gt;=200,"Tinggi","Rendah")</f>
        <v>Tinggi</v>
      </c>
      <c r="F245" s="1" t="str">
        <f>IF(Sheet1!L245&gt;=126,"Tinggi","Rendah")</f>
        <v>Tinggi</v>
      </c>
      <c r="G245" s="1" t="str">
        <f>IF(Sheet1!M245&gt;180,"Tinggi",IF(AND(Sheet1!M245&gt;=145,Sheet1!M245&lt;=180),"Sedang","Rendah"))</f>
        <v>Tinggi</v>
      </c>
      <c r="H245" s="1" t="str">
        <f>IF(Sheet1!N245&gt;=200,"Tinggi","Rendah")</f>
        <v>Rendah</v>
      </c>
      <c r="I245" s="3" t="s">
        <v>22</v>
      </c>
    </row>
    <row r="246" spans="1:9" x14ac:dyDescent="0.2">
      <c r="A246" s="7" t="str">
        <f>IF(AND(Sheet1!A246&gt;=5,Sheet1!A246&lt;=11),"Anak - Anak",IF(AND(Sheet1!A246&gt;=12,Sheet1!A246&lt;=25),"Remaja",IF(AND(Sheet1!A246&gt;=26,Sheet1!A246&lt;=45),"Dewasa","Lansia")))</f>
        <v>Lansia</v>
      </c>
      <c r="B246" s="1" t="str">
        <f>IF(Sheet1!H246&gt;140,"Tinggi",IF(AND(Sheet1!H246&gt;=100,Sheet1!H246&lt;=140),"Sedang","Rendah"))</f>
        <v>Rendah</v>
      </c>
      <c r="C246" s="1" t="str">
        <f>IF(Sheet1!I246&lt;=28.5,"Kurus","Gemuk")</f>
        <v>Kurus</v>
      </c>
      <c r="D246" s="1" t="str">
        <f>IF(Sheet1!J246&lt;=17,"Kurus",IF(AND(Sheet1!J246&gt;=18,Sheet1!J246&lt;=27),"Normal","Gemuk"))</f>
        <v>Normal</v>
      </c>
      <c r="E246" s="1" t="str">
        <f>IF(Sheet1!K246&gt;=200,"Tinggi","Rendah")</f>
        <v>Tinggi</v>
      </c>
      <c r="F246" s="1" t="str">
        <f>IF(Sheet1!L246&gt;=126,"Tinggi","Rendah")</f>
        <v>Rendah</v>
      </c>
      <c r="G246" s="1" t="str">
        <f>IF(Sheet1!M246&gt;180,"Tinggi",IF(AND(Sheet1!M246&gt;=145,Sheet1!M246&lt;=180),"Sedang","Rendah"))</f>
        <v>Tinggi</v>
      </c>
      <c r="H246" s="1" t="str">
        <f>IF(Sheet1!N246&gt;=200,"Tinggi","Rendah")</f>
        <v>Rendah</v>
      </c>
      <c r="I246" s="3" t="s">
        <v>22</v>
      </c>
    </row>
    <row r="247" spans="1:9" x14ac:dyDescent="0.2">
      <c r="A247" s="7" t="str">
        <f>IF(AND(Sheet1!A247&gt;=5,Sheet1!A247&lt;=11),"Anak - Anak",IF(AND(Sheet1!A247&gt;=12,Sheet1!A247&lt;=25),"Remaja",IF(AND(Sheet1!A247&gt;=26,Sheet1!A247&lt;=45),"Dewasa","Lansia")))</f>
        <v>Lansia</v>
      </c>
      <c r="B247" s="1" t="str">
        <f>IF(Sheet1!H247&gt;140,"Tinggi",IF(AND(Sheet1!H247&gt;=100,Sheet1!H247&lt;=140),"Sedang","Rendah"))</f>
        <v>Sedang</v>
      </c>
      <c r="C247" s="1" t="str">
        <f>IF(Sheet1!I247&lt;=28.5,"Kurus","Gemuk")</f>
        <v>Kurus</v>
      </c>
      <c r="D247" s="1" t="str">
        <f>IF(Sheet1!J247&lt;=17,"Kurus",IF(AND(Sheet1!J247&gt;=18,Sheet1!J247&lt;=27),"Normal","Gemuk"))</f>
        <v>Gemuk</v>
      </c>
      <c r="E247" s="1" t="str">
        <f>IF(Sheet1!K247&gt;=200,"Tinggi","Rendah")</f>
        <v>Tinggi</v>
      </c>
      <c r="F247" s="1" t="str">
        <f>IF(Sheet1!L247&gt;=126,"Tinggi","Rendah")</f>
        <v>Tinggi</v>
      </c>
      <c r="G247" s="1" t="str">
        <f>IF(Sheet1!M247&gt;180,"Tinggi",IF(AND(Sheet1!M247&gt;=145,Sheet1!M247&lt;=180),"Sedang","Rendah"))</f>
        <v>Tinggi</v>
      </c>
      <c r="H247" s="1" t="str">
        <f>IF(Sheet1!N247&gt;=200,"Tinggi","Rendah")</f>
        <v>Rendah</v>
      </c>
      <c r="I247" s="3" t="s">
        <v>22</v>
      </c>
    </row>
    <row r="248" spans="1:9" x14ac:dyDescent="0.2">
      <c r="A248" s="7" t="str">
        <f>IF(AND(Sheet1!A248&gt;=5,Sheet1!A248&lt;=11),"Anak - Anak",IF(AND(Sheet1!A248&gt;=12,Sheet1!A248&lt;=25),"Remaja",IF(AND(Sheet1!A248&gt;=26,Sheet1!A248&lt;=45),"Dewasa","Lansia")))</f>
        <v>Dewasa</v>
      </c>
      <c r="B248" s="1" t="str">
        <f>IF(Sheet1!H248&gt;140,"Tinggi",IF(AND(Sheet1!H248&gt;=100,Sheet1!H248&lt;=140),"Sedang","Rendah"))</f>
        <v>Sedang</v>
      </c>
      <c r="C248" s="1" t="str">
        <f>IF(Sheet1!I248&lt;=28.5,"Kurus","Gemuk")</f>
        <v>Kurus</v>
      </c>
      <c r="D248" s="1" t="str">
        <f>IF(Sheet1!J248&lt;=17,"Kurus",IF(AND(Sheet1!J248&gt;=18,Sheet1!J248&lt;=27),"Normal","Gemuk"))</f>
        <v>Normal</v>
      </c>
      <c r="E248" s="1" t="str">
        <f>IF(Sheet1!K248&gt;=200,"Tinggi","Rendah")</f>
        <v>Tinggi</v>
      </c>
      <c r="F248" s="1" t="str">
        <f>IF(Sheet1!L248&gt;=126,"Tinggi","Rendah")</f>
        <v>Tinggi</v>
      </c>
      <c r="G248" s="1" t="str">
        <f>IF(Sheet1!M248&gt;180,"Tinggi",IF(AND(Sheet1!M248&gt;=145,Sheet1!M248&lt;=180),"Sedang","Rendah"))</f>
        <v>Tinggi</v>
      </c>
      <c r="H248" s="1" t="str">
        <f>IF(Sheet1!N248&gt;=200,"Tinggi","Rendah")</f>
        <v>Rendah</v>
      </c>
      <c r="I248" s="3" t="s">
        <v>22</v>
      </c>
    </row>
    <row r="249" spans="1:9" x14ac:dyDescent="0.2">
      <c r="A249" s="7" t="str">
        <f>IF(AND(Sheet1!A249&gt;=5,Sheet1!A249&lt;=11),"Anak - Anak",IF(AND(Sheet1!A249&gt;=12,Sheet1!A249&lt;=25),"Remaja",IF(AND(Sheet1!A249&gt;=26,Sheet1!A249&lt;=45),"Dewasa","Lansia")))</f>
        <v>Lansia</v>
      </c>
      <c r="B249" s="1" t="str">
        <f>IF(Sheet1!H249&gt;140,"Tinggi",IF(AND(Sheet1!H249&gt;=100,Sheet1!H249&lt;=140),"Sedang","Rendah"))</f>
        <v>Sedang</v>
      </c>
      <c r="C249" s="1" t="str">
        <f>IF(Sheet1!I249&lt;=28.5,"Kurus","Gemuk")</f>
        <v>Kurus</v>
      </c>
      <c r="D249" s="1" t="str">
        <f>IF(Sheet1!J249&lt;=17,"Kurus",IF(AND(Sheet1!J249&gt;=18,Sheet1!J249&lt;=27),"Normal","Gemuk"))</f>
        <v>Normal</v>
      </c>
      <c r="E249" s="1" t="str">
        <f>IF(Sheet1!K249&gt;=200,"Tinggi","Rendah")</f>
        <v>Tinggi</v>
      </c>
      <c r="F249" s="1" t="str">
        <f>IF(Sheet1!L249&gt;=126,"Tinggi","Rendah")</f>
        <v>Tinggi</v>
      </c>
      <c r="G249" s="1" t="str">
        <f>IF(Sheet1!M249&gt;180,"Tinggi",IF(AND(Sheet1!M249&gt;=145,Sheet1!M249&lt;=180),"Sedang","Rendah"))</f>
        <v>Tinggi</v>
      </c>
      <c r="H249" s="1" t="str">
        <f>IF(Sheet1!N249&gt;=200,"Tinggi","Rendah")</f>
        <v>Tinggi</v>
      </c>
      <c r="I249" s="3" t="s">
        <v>22</v>
      </c>
    </row>
    <row r="250" spans="1:9" x14ac:dyDescent="0.2">
      <c r="A250" s="7" t="str">
        <f>IF(AND(Sheet1!A250&gt;=5,Sheet1!A250&lt;=11),"Anak - Anak",IF(AND(Sheet1!A250&gt;=12,Sheet1!A250&lt;=25),"Remaja",IF(AND(Sheet1!A250&gt;=26,Sheet1!A250&lt;=45),"Dewasa","Lansia")))</f>
        <v>Lansia</v>
      </c>
      <c r="B250" s="1" t="str">
        <f>IF(Sheet1!H250&gt;140,"Tinggi",IF(AND(Sheet1!H250&gt;=100,Sheet1!H250&lt;=140),"Sedang","Rendah"))</f>
        <v>Sedang</v>
      </c>
      <c r="C250" s="1" t="str">
        <f>IF(Sheet1!I250&lt;=28.5,"Kurus","Gemuk")</f>
        <v>Kurus</v>
      </c>
      <c r="D250" s="1" t="str">
        <f>IF(Sheet1!J250&lt;=17,"Kurus",IF(AND(Sheet1!J250&gt;=18,Sheet1!J250&lt;=27),"Normal","Gemuk"))</f>
        <v>Gemuk</v>
      </c>
      <c r="E250" s="1" t="str">
        <f>IF(Sheet1!K250&gt;=200,"Tinggi","Rendah")</f>
        <v>Tinggi</v>
      </c>
      <c r="F250" s="1" t="str">
        <f>IF(Sheet1!L250&gt;=126,"Tinggi","Rendah")</f>
        <v>Tinggi</v>
      </c>
      <c r="G250" s="1" t="str">
        <f>IF(Sheet1!M250&gt;180,"Tinggi",IF(AND(Sheet1!M250&gt;=145,Sheet1!M250&lt;=180),"Sedang","Rendah"))</f>
        <v>Tinggi</v>
      </c>
      <c r="H250" s="1" t="str">
        <f>IF(Sheet1!N250&gt;=200,"Tinggi","Rendah")</f>
        <v>Rendah</v>
      </c>
      <c r="I250" s="3" t="s">
        <v>22</v>
      </c>
    </row>
    <row r="251" spans="1:9" x14ac:dyDescent="0.2">
      <c r="A251" s="7" t="str">
        <f>IF(AND(Sheet1!A251&gt;=5,Sheet1!A251&lt;=11),"Anak - Anak",IF(AND(Sheet1!A251&gt;=12,Sheet1!A251&lt;=25),"Remaja",IF(AND(Sheet1!A251&gt;=26,Sheet1!A251&lt;=45),"Dewasa","Lansia")))</f>
        <v>Lansia</v>
      </c>
      <c r="B251" s="1" t="str">
        <f>IF(Sheet1!H251&gt;140,"Tinggi",IF(AND(Sheet1!H251&gt;=100,Sheet1!H251&lt;=140),"Sedang","Rendah"))</f>
        <v>Rendah</v>
      </c>
      <c r="C251" s="1" t="str">
        <f>IF(Sheet1!I251&lt;=28.5,"Kurus","Gemuk")</f>
        <v>Gemuk</v>
      </c>
      <c r="D251" s="1" t="str">
        <f>IF(Sheet1!J251&lt;=17,"Kurus",IF(AND(Sheet1!J251&gt;=18,Sheet1!J251&lt;=27),"Normal","Gemuk"))</f>
        <v>Gemuk</v>
      </c>
      <c r="E251" s="1" t="str">
        <f>IF(Sheet1!K251&gt;=200,"Tinggi","Rendah")</f>
        <v>Tinggi</v>
      </c>
      <c r="F251" s="1" t="str">
        <f>IF(Sheet1!L251&gt;=126,"Tinggi","Rendah")</f>
        <v>Tinggi</v>
      </c>
      <c r="G251" s="1" t="str">
        <f>IF(Sheet1!M251&gt;180,"Tinggi",IF(AND(Sheet1!M251&gt;=145,Sheet1!M251&lt;=180),"Sedang","Rendah"))</f>
        <v>Tinggi</v>
      </c>
      <c r="H251" s="1" t="str">
        <f>IF(Sheet1!N251&gt;=200,"Tinggi","Rendah")</f>
        <v>Rendah</v>
      </c>
      <c r="I251" s="3" t="s">
        <v>22</v>
      </c>
    </row>
    <row r="252" spans="1:9" x14ac:dyDescent="0.2">
      <c r="A252" s="7" t="str">
        <f>IF(AND(Sheet1!A252&gt;=5,Sheet1!A252&lt;=11),"Anak - Anak",IF(AND(Sheet1!A252&gt;=12,Sheet1!A252&lt;=25),"Remaja",IF(AND(Sheet1!A252&gt;=26,Sheet1!A252&lt;=45),"Dewasa","Lansia")))</f>
        <v>Lansia</v>
      </c>
      <c r="B252" s="1" t="str">
        <f>IF(Sheet1!H252&gt;140,"Tinggi",IF(AND(Sheet1!H252&gt;=100,Sheet1!H252&lt;=140),"Sedang","Rendah"))</f>
        <v>Sedang</v>
      </c>
      <c r="C252" s="1" t="str">
        <f>IF(Sheet1!I252&lt;=28.5,"Kurus","Gemuk")</f>
        <v>Kurus</v>
      </c>
      <c r="D252" s="1" t="str">
        <f>IF(Sheet1!J252&lt;=17,"Kurus",IF(AND(Sheet1!J252&gt;=18,Sheet1!J252&lt;=27),"Normal","Gemuk"))</f>
        <v>Gemuk</v>
      </c>
      <c r="E252" s="1" t="str">
        <f>IF(Sheet1!K252&gt;=200,"Tinggi","Rendah")</f>
        <v>Tinggi</v>
      </c>
      <c r="F252" s="1" t="str">
        <f>IF(Sheet1!L252&gt;=126,"Tinggi","Rendah")</f>
        <v>Tinggi</v>
      </c>
      <c r="G252" s="1" t="str">
        <f>IF(Sheet1!M252&gt;180,"Tinggi",IF(AND(Sheet1!M252&gt;=145,Sheet1!M252&lt;=180),"Sedang","Rendah"))</f>
        <v>Tinggi</v>
      </c>
      <c r="H252" s="1" t="str">
        <f>IF(Sheet1!N252&gt;=200,"Tinggi","Rendah")</f>
        <v>Tinggi</v>
      </c>
      <c r="I252" s="3" t="s">
        <v>22</v>
      </c>
    </row>
    <row r="253" spans="1:9" x14ac:dyDescent="0.2">
      <c r="A253" s="7" t="str">
        <f>IF(AND(Sheet1!A253&gt;=5,Sheet1!A253&lt;=11),"Anak - Anak",IF(AND(Sheet1!A253&gt;=12,Sheet1!A253&lt;=25),"Remaja",IF(AND(Sheet1!A253&gt;=26,Sheet1!A253&lt;=45),"Dewasa","Lansia")))</f>
        <v>Lansia</v>
      </c>
      <c r="B253" s="1" t="str">
        <f>IF(Sheet1!H253&gt;140,"Tinggi",IF(AND(Sheet1!H253&gt;=100,Sheet1!H253&lt;=140),"Sedang","Rendah"))</f>
        <v>Sedang</v>
      </c>
      <c r="C253" s="1" t="str">
        <f>IF(Sheet1!I253&lt;=28.5,"Kurus","Gemuk")</f>
        <v>Gemuk</v>
      </c>
      <c r="D253" s="1" t="str">
        <f>IF(Sheet1!J253&lt;=17,"Kurus",IF(AND(Sheet1!J253&gt;=18,Sheet1!J253&lt;=27),"Normal","Gemuk"))</f>
        <v>Gemuk</v>
      </c>
      <c r="E253" s="1" t="str">
        <f>IF(Sheet1!K253&gt;=200,"Tinggi","Rendah")</f>
        <v>Tinggi</v>
      </c>
      <c r="F253" s="1" t="str">
        <f>IF(Sheet1!L253&gt;=126,"Tinggi","Rendah")</f>
        <v>Tinggi</v>
      </c>
      <c r="G253" s="1" t="str">
        <f>IF(Sheet1!M253&gt;180,"Tinggi",IF(AND(Sheet1!M253&gt;=145,Sheet1!M253&lt;=180),"Sedang","Rendah"))</f>
        <v>Tinggi</v>
      </c>
      <c r="H253" s="1" t="str">
        <f>IF(Sheet1!N253&gt;=200,"Tinggi","Rendah")</f>
        <v>Rendah</v>
      </c>
      <c r="I253" s="3" t="s">
        <v>22</v>
      </c>
    </row>
    <row r="254" spans="1:9" x14ac:dyDescent="0.2">
      <c r="A254" s="7" t="str">
        <f>IF(AND(Sheet1!A254&gt;=5,Sheet1!A254&lt;=11),"Anak - Anak",IF(AND(Sheet1!A254&gt;=12,Sheet1!A254&lt;=25),"Remaja",IF(AND(Sheet1!A254&gt;=26,Sheet1!A254&lt;=45),"Dewasa","Lansia")))</f>
        <v>Lansia</v>
      </c>
      <c r="B254" s="1" t="str">
        <f>IF(Sheet1!H254&gt;140,"Tinggi",IF(AND(Sheet1!H254&gt;=100,Sheet1!H254&lt;=140),"Sedang","Rendah"))</f>
        <v>Rendah</v>
      </c>
      <c r="C254" s="1" t="str">
        <f>IF(Sheet1!I254&lt;=28.5,"Kurus","Gemuk")</f>
        <v>Gemuk</v>
      </c>
      <c r="D254" s="1" t="str">
        <f>IF(Sheet1!J254&lt;=17,"Kurus",IF(AND(Sheet1!J254&gt;=18,Sheet1!J254&lt;=27),"Normal","Gemuk"))</f>
        <v>Gemuk</v>
      </c>
      <c r="E254" s="1" t="str">
        <f>IF(Sheet1!K254&gt;=200,"Tinggi","Rendah")</f>
        <v>Tinggi</v>
      </c>
      <c r="F254" s="1" t="str">
        <f>IF(Sheet1!L254&gt;=126,"Tinggi","Rendah")</f>
        <v>Tinggi</v>
      </c>
      <c r="G254" s="1" t="str">
        <f>IF(Sheet1!M254&gt;180,"Tinggi",IF(AND(Sheet1!M254&gt;=145,Sheet1!M254&lt;=180),"Sedang","Rendah"))</f>
        <v>Tinggi</v>
      </c>
      <c r="H254" s="1" t="str">
        <f>IF(Sheet1!N254&gt;=200,"Tinggi","Rendah")</f>
        <v>Tinggi</v>
      </c>
      <c r="I254" s="3" t="s">
        <v>22</v>
      </c>
    </row>
    <row r="255" spans="1:9" x14ac:dyDescent="0.2">
      <c r="A255" s="7" t="str">
        <f>IF(AND(Sheet1!A255&gt;=5,Sheet1!A255&lt;=11),"Anak - Anak",IF(AND(Sheet1!A255&gt;=12,Sheet1!A255&lt;=25),"Remaja",IF(AND(Sheet1!A255&gt;=26,Sheet1!A255&lt;=45),"Dewasa","Lansia")))</f>
        <v>Lansia</v>
      </c>
      <c r="B255" s="1" t="str">
        <f>IF(Sheet1!H255&gt;140,"Tinggi",IF(AND(Sheet1!H255&gt;=100,Sheet1!H255&lt;=140),"Sedang","Rendah"))</f>
        <v>Sedang</v>
      </c>
      <c r="C255" s="1" t="str">
        <f>IF(Sheet1!I255&lt;=28.5,"Kurus","Gemuk")</f>
        <v>Kurus</v>
      </c>
      <c r="D255" s="1" t="str">
        <f>IF(Sheet1!J255&lt;=17,"Kurus",IF(AND(Sheet1!J255&gt;=18,Sheet1!J255&lt;=27),"Normal","Gemuk"))</f>
        <v>Gemuk</v>
      </c>
      <c r="E255" s="1" t="str">
        <f>IF(Sheet1!K255&gt;=200,"Tinggi","Rendah")</f>
        <v>Tinggi</v>
      </c>
      <c r="F255" s="1" t="str">
        <f>IF(Sheet1!L255&gt;=126,"Tinggi","Rendah")</f>
        <v>Tinggi</v>
      </c>
      <c r="G255" s="1" t="str">
        <f>IF(Sheet1!M255&gt;180,"Tinggi",IF(AND(Sheet1!M255&gt;=145,Sheet1!M255&lt;=180),"Sedang","Rendah"))</f>
        <v>Tinggi</v>
      </c>
      <c r="H255" s="1" t="str">
        <f>IF(Sheet1!N255&gt;=200,"Tinggi","Rendah")</f>
        <v>Tinggi</v>
      </c>
      <c r="I255" s="3" t="s">
        <v>22</v>
      </c>
    </row>
    <row r="256" spans="1:9" x14ac:dyDescent="0.2">
      <c r="A256" s="7" t="str">
        <f>IF(AND(Sheet1!A256&gt;=5,Sheet1!A256&lt;=11),"Anak - Anak",IF(AND(Sheet1!A256&gt;=12,Sheet1!A256&lt;=25),"Remaja",IF(AND(Sheet1!A256&gt;=26,Sheet1!A256&lt;=45),"Dewasa","Lansia")))</f>
        <v>Dewasa</v>
      </c>
      <c r="B256" s="1" t="str">
        <f>IF(Sheet1!H256&gt;140,"Tinggi",IF(AND(Sheet1!H256&gt;=100,Sheet1!H256&lt;=140),"Sedang","Rendah"))</f>
        <v>Sedang</v>
      </c>
      <c r="C256" s="1" t="str">
        <f>IF(Sheet1!I256&lt;=28.5,"Kurus","Gemuk")</f>
        <v>Kurus</v>
      </c>
      <c r="D256" s="1" t="str">
        <f>IF(Sheet1!J256&lt;=17,"Kurus",IF(AND(Sheet1!J256&gt;=18,Sheet1!J256&lt;=27),"Normal","Gemuk"))</f>
        <v>Normal</v>
      </c>
      <c r="E256" s="1" t="str">
        <f>IF(Sheet1!K256&gt;=200,"Tinggi","Rendah")</f>
        <v>Tinggi</v>
      </c>
      <c r="F256" s="1" t="str">
        <f>IF(Sheet1!L256&gt;=126,"Tinggi","Rendah")</f>
        <v>Tinggi</v>
      </c>
      <c r="G256" s="1" t="str">
        <f>IF(Sheet1!M256&gt;180,"Tinggi",IF(AND(Sheet1!M256&gt;=145,Sheet1!M256&lt;=180),"Sedang","Rendah"))</f>
        <v>Tinggi</v>
      </c>
      <c r="H256" s="1" t="str">
        <f>IF(Sheet1!N256&gt;=200,"Tinggi","Rendah")</f>
        <v>Tinggi</v>
      </c>
      <c r="I256" s="3" t="s">
        <v>22</v>
      </c>
    </row>
    <row r="257" spans="1:9" x14ac:dyDescent="0.2">
      <c r="A257" s="7" t="str">
        <f>IF(AND(Sheet1!A257&gt;=5,Sheet1!A257&lt;=11),"Anak - Anak",IF(AND(Sheet1!A257&gt;=12,Sheet1!A257&lt;=25),"Remaja",IF(AND(Sheet1!A257&gt;=26,Sheet1!A257&lt;=45),"Dewasa","Lansia")))</f>
        <v>Lansia</v>
      </c>
      <c r="B257" s="1" t="str">
        <f>IF(Sheet1!H257&gt;140,"Tinggi",IF(AND(Sheet1!H257&gt;=100,Sheet1!H257&lt;=140),"Sedang","Rendah"))</f>
        <v>Sedang</v>
      </c>
      <c r="C257" s="1" t="str">
        <f>IF(Sheet1!I257&lt;=28.5,"Kurus","Gemuk")</f>
        <v>Gemuk</v>
      </c>
      <c r="D257" s="1" t="str">
        <f>IF(Sheet1!J257&lt;=17,"Kurus",IF(AND(Sheet1!J257&gt;=18,Sheet1!J257&lt;=27),"Normal","Gemuk"))</f>
        <v>Gemuk</v>
      </c>
      <c r="E257" s="1" t="str">
        <f>IF(Sheet1!K257&gt;=200,"Tinggi","Rendah")</f>
        <v>Tinggi</v>
      </c>
      <c r="F257" s="1" t="str">
        <f>IF(Sheet1!L257&gt;=126,"Tinggi","Rendah")</f>
        <v>Tinggi</v>
      </c>
      <c r="G257" s="1" t="str">
        <f>IF(Sheet1!M257&gt;180,"Tinggi",IF(AND(Sheet1!M257&gt;=145,Sheet1!M257&lt;=180),"Sedang","Rendah"))</f>
        <v>Tinggi</v>
      </c>
      <c r="H257" s="1" t="str">
        <f>IF(Sheet1!N257&gt;=200,"Tinggi","Rendah")</f>
        <v>Rendah</v>
      </c>
      <c r="I257" s="3" t="s">
        <v>22</v>
      </c>
    </row>
    <row r="258" spans="1:9" x14ac:dyDescent="0.2">
      <c r="A258" s="7" t="str">
        <f>IF(AND(Sheet1!A258&gt;=5,Sheet1!A258&lt;=11),"Anak - Anak",IF(AND(Sheet1!A258&gt;=12,Sheet1!A258&lt;=25),"Remaja",IF(AND(Sheet1!A258&gt;=26,Sheet1!A258&lt;=45),"Dewasa","Lansia")))</f>
        <v>Lansia</v>
      </c>
      <c r="B258" s="1" t="str">
        <f>IF(Sheet1!H258&gt;140,"Tinggi",IF(AND(Sheet1!H258&gt;=100,Sheet1!H258&lt;=140),"Sedang","Rendah"))</f>
        <v>Sedang</v>
      </c>
      <c r="C258" s="1" t="str">
        <f>IF(Sheet1!I258&lt;=28.5,"Kurus","Gemuk")</f>
        <v>Gemuk</v>
      </c>
      <c r="D258" s="1" t="str">
        <f>IF(Sheet1!J258&lt;=17,"Kurus",IF(AND(Sheet1!J258&gt;=18,Sheet1!J258&lt;=27),"Normal","Gemuk"))</f>
        <v>Gemuk</v>
      </c>
      <c r="E258" s="1" t="str">
        <f>IF(Sheet1!K258&gt;=200,"Tinggi","Rendah")</f>
        <v>Tinggi</v>
      </c>
      <c r="F258" s="1" t="str">
        <f>IF(Sheet1!L258&gt;=126,"Tinggi","Rendah")</f>
        <v>Tinggi</v>
      </c>
      <c r="G258" s="1" t="str">
        <f>IF(Sheet1!M258&gt;180,"Tinggi",IF(AND(Sheet1!M258&gt;=145,Sheet1!M258&lt;=180),"Sedang","Rendah"))</f>
        <v>Tinggi</v>
      </c>
      <c r="H258" s="1" t="str">
        <f>IF(Sheet1!N258&gt;=200,"Tinggi","Rendah")</f>
        <v>Tinggi</v>
      </c>
      <c r="I258" s="3" t="s">
        <v>22</v>
      </c>
    </row>
    <row r="259" spans="1:9" x14ac:dyDescent="0.2">
      <c r="A259" s="7" t="str">
        <f>IF(AND(Sheet1!A259&gt;=5,Sheet1!A259&lt;=11),"Anak - Anak",IF(AND(Sheet1!A259&gt;=12,Sheet1!A259&lt;=25),"Remaja",IF(AND(Sheet1!A259&gt;=26,Sheet1!A259&lt;=45),"Dewasa","Lansia")))</f>
        <v>Dewasa</v>
      </c>
      <c r="B259" s="1" t="str">
        <f>IF(Sheet1!H259&gt;140,"Tinggi",IF(AND(Sheet1!H259&gt;=100,Sheet1!H259&lt;=140),"Sedang","Rendah"))</f>
        <v>Sedang</v>
      </c>
      <c r="C259" s="1" t="str">
        <f>IF(Sheet1!I259&lt;=28.5,"Kurus","Gemuk")</f>
        <v>Gemuk</v>
      </c>
      <c r="D259" s="1" t="str">
        <f>IF(Sheet1!J259&lt;=17,"Kurus",IF(AND(Sheet1!J259&gt;=18,Sheet1!J259&lt;=27),"Normal","Gemuk"))</f>
        <v>Gemuk</v>
      </c>
      <c r="E259" s="1" t="str">
        <f>IF(Sheet1!K259&gt;=200,"Tinggi","Rendah")</f>
        <v>Tinggi</v>
      </c>
      <c r="F259" s="1" t="str">
        <f>IF(Sheet1!L259&gt;=126,"Tinggi","Rendah")</f>
        <v>Rendah</v>
      </c>
      <c r="G259" s="1" t="str">
        <f>IF(Sheet1!M259&gt;180,"Tinggi",IF(AND(Sheet1!M259&gt;=145,Sheet1!M259&lt;=180),"Sedang","Rendah"))</f>
        <v>Tinggi</v>
      </c>
      <c r="H259" s="1" t="str">
        <f>IF(Sheet1!N259&gt;=200,"Tinggi","Rendah")</f>
        <v>Tinggi</v>
      </c>
      <c r="I259" s="3" t="s">
        <v>22</v>
      </c>
    </row>
    <row r="260" spans="1:9" x14ac:dyDescent="0.2">
      <c r="A260" s="7" t="str">
        <f>IF(AND(Sheet1!A260&gt;=5,Sheet1!A260&lt;=11),"Anak - Anak",IF(AND(Sheet1!A260&gt;=12,Sheet1!A260&lt;=25),"Remaja",IF(AND(Sheet1!A260&gt;=26,Sheet1!A260&lt;=45),"Dewasa","Lansia")))</f>
        <v>Lansia</v>
      </c>
      <c r="B260" s="1" t="str">
        <f>IF(Sheet1!H260&gt;140,"Tinggi",IF(AND(Sheet1!H260&gt;=100,Sheet1!H260&lt;=140),"Sedang","Rendah"))</f>
        <v>Sedang</v>
      </c>
      <c r="C260" s="1" t="str">
        <f>IF(Sheet1!I260&lt;=28.5,"Kurus","Gemuk")</f>
        <v>Kurus</v>
      </c>
      <c r="D260" s="1" t="str">
        <f>IF(Sheet1!J260&lt;=17,"Kurus",IF(AND(Sheet1!J260&gt;=18,Sheet1!J260&lt;=27),"Normal","Gemuk"))</f>
        <v>Gemuk</v>
      </c>
      <c r="E260" s="1" t="str">
        <f>IF(Sheet1!K260&gt;=200,"Tinggi","Rendah")</f>
        <v>Tinggi</v>
      </c>
      <c r="F260" s="1" t="str">
        <f>IF(Sheet1!L260&gt;=126,"Tinggi","Rendah")</f>
        <v>Tinggi</v>
      </c>
      <c r="G260" s="1" t="str">
        <f>IF(Sheet1!M260&gt;180,"Tinggi",IF(AND(Sheet1!M260&gt;=145,Sheet1!M260&lt;=180),"Sedang","Rendah"))</f>
        <v>Tinggi</v>
      </c>
      <c r="H260" s="1" t="str">
        <f>IF(Sheet1!N260&gt;=200,"Tinggi","Rendah")</f>
        <v>Rendah</v>
      </c>
      <c r="I260" s="3" t="s">
        <v>22</v>
      </c>
    </row>
    <row r="261" spans="1:9" x14ac:dyDescent="0.2">
      <c r="A261" s="7" t="str">
        <f>IF(AND(Sheet1!A261&gt;=5,Sheet1!A261&lt;=11),"Anak - Anak",IF(AND(Sheet1!A261&gt;=12,Sheet1!A261&lt;=25),"Remaja",IF(AND(Sheet1!A261&gt;=26,Sheet1!A261&lt;=45),"Dewasa","Lansia")))</f>
        <v>Lansia</v>
      </c>
      <c r="B261" s="1" t="str">
        <f>IF(Sheet1!H261&gt;140,"Tinggi",IF(AND(Sheet1!H261&gt;=100,Sheet1!H261&lt;=140),"Sedang","Rendah"))</f>
        <v>Tinggi</v>
      </c>
      <c r="C261" s="1" t="str">
        <f>IF(Sheet1!I261&lt;=28.5,"Kurus","Gemuk")</f>
        <v>Gemuk</v>
      </c>
      <c r="D261" s="1" t="str">
        <f>IF(Sheet1!J261&lt;=17,"Kurus",IF(AND(Sheet1!J261&gt;=18,Sheet1!J261&lt;=27),"Normal","Gemuk"))</f>
        <v>Gemuk</v>
      </c>
      <c r="E261" s="1" t="str">
        <f>IF(Sheet1!K261&gt;=200,"Tinggi","Rendah")</f>
        <v>Tinggi</v>
      </c>
      <c r="F261" s="1" t="str">
        <f>IF(Sheet1!L261&gt;=126,"Tinggi","Rendah")</f>
        <v>Tinggi</v>
      </c>
      <c r="G261" s="1" t="str">
        <f>IF(Sheet1!M261&gt;180,"Tinggi",IF(AND(Sheet1!M261&gt;=145,Sheet1!M261&lt;=180),"Sedang","Rendah"))</f>
        <v>Tinggi</v>
      </c>
      <c r="H261" s="1" t="str">
        <f>IF(Sheet1!N261&gt;=200,"Tinggi","Rendah")</f>
        <v>Rendah</v>
      </c>
      <c r="I261" s="3" t="s">
        <v>22</v>
      </c>
    </row>
    <row r="262" spans="1:9" x14ac:dyDescent="0.2">
      <c r="A262" s="7" t="str">
        <f>IF(AND(Sheet1!A262&gt;=5,Sheet1!A262&lt;=11),"Anak - Anak",IF(AND(Sheet1!A262&gt;=12,Sheet1!A262&lt;=25),"Remaja",IF(AND(Sheet1!A262&gt;=26,Sheet1!A262&lt;=45),"Dewasa","Lansia")))</f>
        <v>Lansia</v>
      </c>
      <c r="B262" s="1" t="str">
        <f>IF(Sheet1!H262&gt;140,"Tinggi",IF(AND(Sheet1!H262&gt;=100,Sheet1!H262&lt;=140),"Sedang","Rendah"))</f>
        <v>Sedang</v>
      </c>
      <c r="C262" s="1" t="str">
        <f>IF(Sheet1!I262&lt;=28.5,"Kurus","Gemuk")</f>
        <v>Gemuk</v>
      </c>
      <c r="D262" s="1" t="str">
        <f>IF(Sheet1!J262&lt;=17,"Kurus",IF(AND(Sheet1!J262&gt;=18,Sheet1!J262&lt;=27),"Normal","Gemuk"))</f>
        <v>Gemuk</v>
      </c>
      <c r="E262" s="1" t="str">
        <f>IF(Sheet1!K262&gt;=200,"Tinggi","Rendah")</f>
        <v>Tinggi</v>
      </c>
      <c r="F262" s="1" t="str">
        <f>IF(Sheet1!L262&gt;=126,"Tinggi","Rendah")</f>
        <v>Tinggi</v>
      </c>
      <c r="G262" s="1" t="str">
        <f>IF(Sheet1!M262&gt;180,"Tinggi",IF(AND(Sheet1!M262&gt;=145,Sheet1!M262&lt;=180),"Sedang","Rendah"))</f>
        <v>Tinggi</v>
      </c>
      <c r="H262" s="1" t="str">
        <f>IF(Sheet1!N262&gt;=200,"Tinggi","Rendah")</f>
        <v>Tinggi</v>
      </c>
      <c r="I262" s="3" t="s">
        <v>22</v>
      </c>
    </row>
    <row r="263" spans="1:9" x14ac:dyDescent="0.2">
      <c r="A263" s="7" t="str">
        <f>IF(AND(Sheet1!A263&gt;=5,Sheet1!A263&lt;=11),"Anak - Anak",IF(AND(Sheet1!A263&gt;=12,Sheet1!A263&lt;=25),"Remaja",IF(AND(Sheet1!A263&gt;=26,Sheet1!A263&lt;=45),"Dewasa","Lansia")))</f>
        <v>Lansia</v>
      </c>
      <c r="B263" s="1" t="str">
        <f>IF(Sheet1!H263&gt;140,"Tinggi",IF(AND(Sheet1!H263&gt;=100,Sheet1!H263&lt;=140),"Sedang","Rendah"))</f>
        <v>Tinggi</v>
      </c>
      <c r="C263" s="1" t="str">
        <f>IF(Sheet1!I263&lt;=28.5,"Kurus","Gemuk")</f>
        <v>Kurus</v>
      </c>
      <c r="D263" s="1" t="str">
        <f>IF(Sheet1!J263&lt;=17,"Kurus",IF(AND(Sheet1!J263&gt;=18,Sheet1!J263&lt;=27),"Normal","Gemuk"))</f>
        <v>Normal</v>
      </c>
      <c r="E263" s="1" t="str">
        <f>IF(Sheet1!K263&gt;=200,"Tinggi","Rendah")</f>
        <v>Tinggi</v>
      </c>
      <c r="F263" s="1" t="str">
        <f>IF(Sheet1!L263&gt;=126,"Tinggi","Rendah")</f>
        <v>Tinggi</v>
      </c>
      <c r="G263" s="1" t="str">
        <f>IF(Sheet1!M263&gt;180,"Tinggi",IF(AND(Sheet1!M263&gt;=145,Sheet1!M263&lt;=180),"Sedang","Rendah"))</f>
        <v>Tinggi</v>
      </c>
      <c r="H263" s="1" t="str">
        <f>IF(Sheet1!N263&gt;=200,"Tinggi","Rendah")</f>
        <v>Rendah</v>
      </c>
      <c r="I263" s="3" t="s">
        <v>22</v>
      </c>
    </row>
    <row r="264" spans="1:9" x14ac:dyDescent="0.2">
      <c r="A264" s="7" t="str">
        <f>IF(AND(Sheet1!A264&gt;=5,Sheet1!A264&lt;=11),"Anak - Anak",IF(AND(Sheet1!A264&gt;=12,Sheet1!A264&lt;=25),"Remaja",IF(AND(Sheet1!A264&gt;=26,Sheet1!A264&lt;=45),"Dewasa","Lansia")))</f>
        <v>Lansia</v>
      </c>
      <c r="B264" s="1" t="str">
        <f>IF(Sheet1!H264&gt;140,"Tinggi",IF(AND(Sheet1!H264&gt;=100,Sheet1!H264&lt;=140),"Sedang","Rendah"))</f>
        <v>Sedang</v>
      </c>
      <c r="C264" s="1" t="str">
        <f>IF(Sheet1!I264&lt;=28.5,"Kurus","Gemuk")</f>
        <v>Kurus</v>
      </c>
      <c r="D264" s="1" t="str">
        <f>IF(Sheet1!J264&lt;=17,"Kurus",IF(AND(Sheet1!J264&gt;=18,Sheet1!J264&lt;=27),"Normal","Gemuk"))</f>
        <v>Gemuk</v>
      </c>
      <c r="E264" s="1" t="str">
        <f>IF(Sheet1!K264&gt;=200,"Tinggi","Rendah")</f>
        <v>Tinggi</v>
      </c>
      <c r="F264" s="1" t="str">
        <f>IF(Sheet1!L264&gt;=126,"Tinggi","Rendah")</f>
        <v>Tinggi</v>
      </c>
      <c r="G264" s="1" t="str">
        <f>IF(Sheet1!M264&gt;180,"Tinggi",IF(AND(Sheet1!M264&gt;=145,Sheet1!M264&lt;=180),"Sedang","Rendah"))</f>
        <v>Tinggi</v>
      </c>
      <c r="H264" s="1" t="str">
        <f>IF(Sheet1!N264&gt;=200,"Tinggi","Rendah")</f>
        <v>Rendah</v>
      </c>
      <c r="I264" s="3" t="s">
        <v>22</v>
      </c>
    </row>
    <row r="265" spans="1:9" x14ac:dyDescent="0.2">
      <c r="A265" s="7" t="str">
        <f>IF(AND(Sheet1!A265&gt;=5,Sheet1!A265&lt;=11),"Anak - Anak",IF(AND(Sheet1!A265&gt;=12,Sheet1!A265&lt;=25),"Remaja",IF(AND(Sheet1!A265&gt;=26,Sheet1!A265&lt;=45),"Dewasa","Lansia")))</f>
        <v>Lansia</v>
      </c>
      <c r="B265" s="1" t="str">
        <f>IF(Sheet1!H265&gt;140,"Tinggi",IF(AND(Sheet1!H265&gt;=100,Sheet1!H265&lt;=140),"Sedang","Rendah"))</f>
        <v>Tinggi</v>
      </c>
      <c r="C265" s="1" t="str">
        <f>IF(Sheet1!I265&lt;=28.5,"Kurus","Gemuk")</f>
        <v>Gemuk</v>
      </c>
      <c r="D265" s="1" t="str">
        <f>IF(Sheet1!J265&lt;=17,"Kurus",IF(AND(Sheet1!J265&gt;=18,Sheet1!J265&lt;=27),"Normal","Gemuk"))</f>
        <v>Gemuk</v>
      </c>
      <c r="E265" s="1" t="str">
        <f>IF(Sheet1!K265&gt;=200,"Tinggi","Rendah")</f>
        <v>Tinggi</v>
      </c>
      <c r="F265" s="1" t="str">
        <f>IF(Sheet1!L265&gt;=126,"Tinggi","Rendah")</f>
        <v>Tinggi</v>
      </c>
      <c r="G265" s="1" t="str">
        <f>IF(Sheet1!M265&gt;180,"Tinggi",IF(AND(Sheet1!M265&gt;=145,Sheet1!M265&lt;=180),"Sedang","Rendah"))</f>
        <v>Tinggi</v>
      </c>
      <c r="H265" s="1" t="str">
        <f>IF(Sheet1!N265&gt;=200,"Tinggi","Rendah")</f>
        <v>Tinggi</v>
      </c>
      <c r="I265" s="3" t="s">
        <v>22</v>
      </c>
    </row>
    <row r="266" spans="1:9" x14ac:dyDescent="0.2">
      <c r="A266" s="7" t="str">
        <f>IF(AND(Sheet1!A266&gt;=5,Sheet1!A266&lt;=11),"Anak - Anak",IF(AND(Sheet1!A266&gt;=12,Sheet1!A266&lt;=25),"Remaja",IF(AND(Sheet1!A266&gt;=26,Sheet1!A266&lt;=45),"Dewasa","Lansia")))</f>
        <v>Lansia</v>
      </c>
      <c r="B266" s="1" t="str">
        <f>IF(Sheet1!H266&gt;140,"Tinggi",IF(AND(Sheet1!H266&gt;=100,Sheet1!H266&lt;=140),"Sedang","Rendah"))</f>
        <v>Tinggi</v>
      </c>
      <c r="C266" s="1" t="str">
        <f>IF(Sheet1!I266&lt;=28.5,"Kurus","Gemuk")</f>
        <v>Gemuk</v>
      </c>
      <c r="D266" s="1" t="str">
        <f>IF(Sheet1!J266&lt;=17,"Kurus",IF(AND(Sheet1!J266&gt;=18,Sheet1!J266&lt;=27),"Normal","Gemuk"))</f>
        <v>Gemuk</v>
      </c>
      <c r="E266" s="1" t="str">
        <f>IF(Sheet1!K266&gt;=200,"Tinggi","Rendah")</f>
        <v>Tinggi</v>
      </c>
      <c r="F266" s="1" t="str">
        <f>IF(Sheet1!L266&gt;=126,"Tinggi","Rendah")</f>
        <v>Tinggi</v>
      </c>
      <c r="G266" s="1" t="str">
        <f>IF(Sheet1!M266&gt;180,"Tinggi",IF(AND(Sheet1!M266&gt;=145,Sheet1!M266&lt;=180),"Sedang","Rendah"))</f>
        <v>Tinggi</v>
      </c>
      <c r="H266" s="1" t="str">
        <f>IF(Sheet1!N266&gt;=200,"Tinggi","Rendah")</f>
        <v>Rendah</v>
      </c>
      <c r="I266" s="3" t="s">
        <v>22</v>
      </c>
    </row>
    <row r="267" spans="1:9" x14ac:dyDescent="0.2">
      <c r="A267" s="7" t="str">
        <f>IF(AND(Sheet1!A267&gt;=5,Sheet1!A267&lt;=11),"Anak - Anak",IF(AND(Sheet1!A267&gt;=12,Sheet1!A267&lt;=25),"Remaja",IF(AND(Sheet1!A267&gt;=26,Sheet1!A267&lt;=45),"Dewasa","Lansia")))</f>
        <v>Lansia</v>
      </c>
      <c r="B267" s="1" t="str">
        <f>IF(Sheet1!H267&gt;140,"Tinggi",IF(AND(Sheet1!H267&gt;=100,Sheet1!H267&lt;=140),"Sedang","Rendah"))</f>
        <v>Sedang</v>
      </c>
      <c r="C267" s="1" t="str">
        <f>IF(Sheet1!I267&lt;=28.5,"Kurus","Gemuk")</f>
        <v>Gemuk</v>
      </c>
      <c r="D267" s="1" t="str">
        <f>IF(Sheet1!J267&lt;=17,"Kurus",IF(AND(Sheet1!J267&gt;=18,Sheet1!J267&lt;=27),"Normal","Gemuk"))</f>
        <v>Gemuk</v>
      </c>
      <c r="E267" s="1" t="str">
        <f>IF(Sheet1!K267&gt;=200,"Tinggi","Rendah")</f>
        <v>Tinggi</v>
      </c>
      <c r="F267" s="1" t="str">
        <f>IF(Sheet1!L267&gt;=126,"Tinggi","Rendah")</f>
        <v>Tinggi</v>
      </c>
      <c r="G267" s="1" t="str">
        <f>IF(Sheet1!M267&gt;180,"Tinggi",IF(AND(Sheet1!M267&gt;=145,Sheet1!M267&lt;=180),"Sedang","Rendah"))</f>
        <v>Tinggi</v>
      </c>
      <c r="H267" s="1" t="str">
        <f>IF(Sheet1!N267&gt;=200,"Tinggi","Rendah")</f>
        <v>Tinggi</v>
      </c>
      <c r="I267" s="3" t="s">
        <v>22</v>
      </c>
    </row>
    <row r="268" spans="1:9" x14ac:dyDescent="0.2">
      <c r="A268" s="7" t="str">
        <f>IF(AND(Sheet1!A268&gt;=5,Sheet1!A268&lt;=11),"Anak - Anak",IF(AND(Sheet1!A268&gt;=12,Sheet1!A268&lt;=25),"Remaja",IF(AND(Sheet1!A268&gt;=26,Sheet1!A268&lt;=45),"Dewasa","Lansia")))</f>
        <v>Lansia</v>
      </c>
      <c r="B268" s="1" t="str">
        <f>IF(Sheet1!H268&gt;140,"Tinggi",IF(AND(Sheet1!H268&gt;=100,Sheet1!H268&lt;=140),"Sedang","Rendah"))</f>
        <v>Sedang</v>
      </c>
      <c r="C268" s="1" t="str">
        <f>IF(Sheet1!I268&lt;=28.5,"Kurus","Gemuk")</f>
        <v>Kurus</v>
      </c>
      <c r="D268" s="1" t="str">
        <f>IF(Sheet1!J268&lt;=17,"Kurus",IF(AND(Sheet1!J268&gt;=18,Sheet1!J268&lt;=27),"Normal","Gemuk"))</f>
        <v>Normal</v>
      </c>
      <c r="E268" s="1" t="str">
        <f>IF(Sheet1!K268&gt;=200,"Tinggi","Rendah")</f>
        <v>Tinggi</v>
      </c>
      <c r="F268" s="1" t="str">
        <f>IF(Sheet1!L268&gt;=126,"Tinggi","Rendah")</f>
        <v>Rendah</v>
      </c>
      <c r="G268" s="1" t="str">
        <f>IF(Sheet1!M268&gt;180,"Tinggi",IF(AND(Sheet1!M268&gt;=145,Sheet1!M268&lt;=180),"Sedang","Rendah"))</f>
        <v>Tinggi</v>
      </c>
      <c r="H268" s="1" t="str">
        <f>IF(Sheet1!N268&gt;=200,"Tinggi","Rendah")</f>
        <v>Tinggi</v>
      </c>
      <c r="I268" s="3" t="s">
        <v>22</v>
      </c>
    </row>
    <row r="269" spans="1:9" x14ac:dyDescent="0.2">
      <c r="A269" s="7" t="str">
        <f>IF(AND(Sheet1!A269&gt;=5,Sheet1!A269&lt;=11),"Anak - Anak",IF(AND(Sheet1!A269&gt;=12,Sheet1!A269&lt;=25),"Remaja",IF(AND(Sheet1!A269&gt;=26,Sheet1!A269&lt;=45),"Dewasa","Lansia")))</f>
        <v>Lansia</v>
      </c>
      <c r="B269" s="1" t="str">
        <f>IF(Sheet1!H269&gt;140,"Tinggi",IF(AND(Sheet1!H269&gt;=100,Sheet1!H269&lt;=140),"Sedang","Rendah"))</f>
        <v>Sedang</v>
      </c>
      <c r="C269" s="1" t="str">
        <f>IF(Sheet1!I269&lt;=28.5,"Kurus","Gemuk")</f>
        <v>Kurus</v>
      </c>
      <c r="D269" s="1" t="str">
        <f>IF(Sheet1!J269&lt;=17,"Kurus",IF(AND(Sheet1!J269&gt;=18,Sheet1!J269&lt;=27),"Normal","Gemuk"))</f>
        <v>Normal</v>
      </c>
      <c r="E269" s="1" t="str">
        <f>IF(Sheet1!K269&gt;=200,"Tinggi","Rendah")</f>
        <v>Tinggi</v>
      </c>
      <c r="F269" s="1" t="str">
        <f>IF(Sheet1!L269&gt;=126,"Tinggi","Rendah")</f>
        <v>Tinggi</v>
      </c>
      <c r="G269" s="1" t="str">
        <f>IF(Sheet1!M269&gt;180,"Tinggi",IF(AND(Sheet1!M269&gt;=145,Sheet1!M269&lt;=180),"Sedang","Rendah"))</f>
        <v>Tinggi</v>
      </c>
      <c r="H269" s="1" t="str">
        <f>IF(Sheet1!N269&gt;=200,"Tinggi","Rendah")</f>
        <v>Tinggi</v>
      </c>
      <c r="I269" s="3" t="s">
        <v>22</v>
      </c>
    </row>
    <row r="270" spans="1:9" x14ac:dyDescent="0.2">
      <c r="A270" s="7" t="str">
        <f>IF(AND(Sheet1!A270&gt;=5,Sheet1!A270&lt;=11),"Anak - Anak",IF(AND(Sheet1!A270&gt;=12,Sheet1!A270&lt;=25),"Remaja",IF(AND(Sheet1!A270&gt;=26,Sheet1!A270&lt;=45),"Dewasa","Lansia")))</f>
        <v>Lansia</v>
      </c>
      <c r="B270" s="1" t="str">
        <f>IF(Sheet1!H270&gt;140,"Tinggi",IF(AND(Sheet1!H270&gt;=100,Sheet1!H270&lt;=140),"Sedang","Rendah"))</f>
        <v>Tinggi</v>
      </c>
      <c r="C270" s="1" t="str">
        <f>IF(Sheet1!I270&lt;=28.5,"Kurus","Gemuk")</f>
        <v>Gemuk</v>
      </c>
      <c r="D270" s="1" t="str">
        <f>IF(Sheet1!J270&lt;=17,"Kurus",IF(AND(Sheet1!J270&gt;=18,Sheet1!J270&lt;=27),"Normal","Gemuk"))</f>
        <v>Gemuk</v>
      </c>
      <c r="E270" s="1" t="str">
        <f>IF(Sheet1!K270&gt;=200,"Tinggi","Rendah")</f>
        <v>Tinggi</v>
      </c>
      <c r="F270" s="1" t="str">
        <f>IF(Sheet1!L270&gt;=126,"Tinggi","Rendah")</f>
        <v>Tinggi</v>
      </c>
      <c r="G270" s="1" t="str">
        <f>IF(Sheet1!M270&gt;180,"Tinggi",IF(AND(Sheet1!M270&gt;=145,Sheet1!M270&lt;=180),"Sedang","Rendah"))</f>
        <v>Tinggi</v>
      </c>
      <c r="H270" s="1" t="str">
        <f>IF(Sheet1!N270&gt;=200,"Tinggi","Rendah")</f>
        <v>Rendah</v>
      </c>
      <c r="I270" s="3" t="s">
        <v>22</v>
      </c>
    </row>
    <row r="271" spans="1:9" x14ac:dyDescent="0.2">
      <c r="A271" s="7" t="str">
        <f>IF(AND(Sheet1!A271&gt;=5,Sheet1!A271&lt;=11),"Anak - Anak",IF(AND(Sheet1!A271&gt;=12,Sheet1!A271&lt;=25),"Remaja",IF(AND(Sheet1!A271&gt;=26,Sheet1!A271&lt;=45),"Dewasa","Lansia")))</f>
        <v>Lansia</v>
      </c>
      <c r="B271" s="1" t="str">
        <f>IF(Sheet1!H271&gt;140,"Tinggi",IF(AND(Sheet1!H271&gt;=100,Sheet1!H271&lt;=140),"Sedang","Rendah"))</f>
        <v>Sedang</v>
      </c>
      <c r="C271" s="1" t="str">
        <f>IF(Sheet1!I271&lt;=28.5,"Kurus","Gemuk")</f>
        <v>Gemuk</v>
      </c>
      <c r="D271" s="1" t="str">
        <f>IF(Sheet1!J271&lt;=17,"Kurus",IF(AND(Sheet1!J271&gt;=18,Sheet1!J271&lt;=27),"Normal","Gemuk"))</f>
        <v>Gemuk</v>
      </c>
      <c r="E271" s="1" t="str">
        <f>IF(Sheet1!K271&gt;=200,"Tinggi","Rendah")</f>
        <v>Tinggi</v>
      </c>
      <c r="F271" s="1" t="str">
        <f>IF(Sheet1!L271&gt;=126,"Tinggi","Rendah")</f>
        <v>Tinggi</v>
      </c>
      <c r="G271" s="1" t="str">
        <f>IF(Sheet1!M271&gt;180,"Tinggi",IF(AND(Sheet1!M271&gt;=145,Sheet1!M271&lt;=180),"Sedang","Rendah"))</f>
        <v>Tinggi</v>
      </c>
      <c r="H271" s="1" t="str">
        <f>IF(Sheet1!N271&gt;=200,"Tinggi","Rendah")</f>
        <v>Tinggi</v>
      </c>
      <c r="I271" s="3" t="s">
        <v>22</v>
      </c>
    </row>
    <row r="272" spans="1:9" x14ac:dyDescent="0.2">
      <c r="A272" s="7" t="str">
        <f>IF(AND(Sheet1!A272&gt;=5,Sheet1!A272&lt;=11),"Anak - Anak",IF(AND(Sheet1!A272&gt;=12,Sheet1!A272&lt;=25),"Remaja",IF(AND(Sheet1!A272&gt;=26,Sheet1!A272&lt;=45),"Dewasa","Lansia")))</f>
        <v>Lansia</v>
      </c>
      <c r="B272" s="1" t="str">
        <f>IF(Sheet1!H272&gt;140,"Tinggi",IF(AND(Sheet1!H272&gt;=100,Sheet1!H272&lt;=140),"Sedang","Rendah"))</f>
        <v>Tinggi</v>
      </c>
      <c r="C272" s="1" t="str">
        <f>IF(Sheet1!I272&lt;=28.5,"Kurus","Gemuk")</f>
        <v>Kurus</v>
      </c>
      <c r="D272" s="1" t="str">
        <f>IF(Sheet1!J272&lt;=17,"Kurus",IF(AND(Sheet1!J272&gt;=18,Sheet1!J272&lt;=27),"Normal","Gemuk"))</f>
        <v>Gemuk</v>
      </c>
      <c r="E272" s="1" t="str">
        <f>IF(Sheet1!K272&gt;=200,"Tinggi","Rendah")</f>
        <v>Tinggi</v>
      </c>
      <c r="F272" s="1" t="str">
        <f>IF(Sheet1!L272&gt;=126,"Tinggi","Rendah")</f>
        <v>Tinggi</v>
      </c>
      <c r="G272" s="1" t="str">
        <f>IF(Sheet1!M272&gt;180,"Tinggi",IF(AND(Sheet1!M272&gt;=145,Sheet1!M272&lt;=180),"Sedang","Rendah"))</f>
        <v>Tinggi</v>
      </c>
      <c r="H272" s="1" t="str">
        <f>IF(Sheet1!N272&gt;=200,"Tinggi","Rendah")</f>
        <v>Rendah</v>
      </c>
      <c r="I272" s="3" t="s">
        <v>22</v>
      </c>
    </row>
    <row r="273" spans="1:9" x14ac:dyDescent="0.2">
      <c r="A273" s="7" t="str">
        <f>IF(AND(Sheet1!A273&gt;=5,Sheet1!A273&lt;=11),"Anak - Anak",IF(AND(Sheet1!A273&gt;=12,Sheet1!A273&lt;=25),"Remaja",IF(AND(Sheet1!A273&gt;=26,Sheet1!A273&lt;=45),"Dewasa","Lansia")))</f>
        <v>Lansia</v>
      </c>
      <c r="B273" s="1" t="str">
        <f>IF(Sheet1!H273&gt;140,"Tinggi",IF(AND(Sheet1!H273&gt;=100,Sheet1!H273&lt;=140),"Sedang","Rendah"))</f>
        <v>Sedang</v>
      </c>
      <c r="C273" s="1" t="str">
        <f>IF(Sheet1!I273&lt;=28.5,"Kurus","Gemuk")</f>
        <v>Gemuk</v>
      </c>
      <c r="D273" s="1" t="str">
        <f>IF(Sheet1!J273&lt;=17,"Kurus",IF(AND(Sheet1!J273&gt;=18,Sheet1!J273&lt;=27),"Normal","Gemuk"))</f>
        <v>Gemuk</v>
      </c>
      <c r="E273" s="1" t="str">
        <f>IF(Sheet1!K273&gt;=200,"Tinggi","Rendah")</f>
        <v>Tinggi</v>
      </c>
      <c r="F273" s="1" t="str">
        <f>IF(Sheet1!L273&gt;=126,"Tinggi","Rendah")</f>
        <v>Tinggi</v>
      </c>
      <c r="G273" s="1" t="str">
        <f>IF(Sheet1!M273&gt;180,"Tinggi",IF(AND(Sheet1!M273&gt;=145,Sheet1!M273&lt;=180),"Sedang","Rendah"))</f>
        <v>Tinggi</v>
      </c>
      <c r="H273" s="1" t="str">
        <f>IF(Sheet1!N273&gt;=200,"Tinggi","Rendah")</f>
        <v>Tinggi</v>
      </c>
      <c r="I273" s="3" t="s">
        <v>22</v>
      </c>
    </row>
    <row r="274" spans="1:9" x14ac:dyDescent="0.2">
      <c r="A274" s="7" t="str">
        <f>IF(AND(Sheet1!A274&gt;=5,Sheet1!A274&lt;=11),"Anak - Anak",IF(AND(Sheet1!A274&gt;=12,Sheet1!A274&lt;=25),"Remaja",IF(AND(Sheet1!A274&gt;=26,Sheet1!A274&lt;=45),"Dewasa","Lansia")))</f>
        <v>Dewasa</v>
      </c>
      <c r="B274" s="1" t="str">
        <f>IF(Sheet1!H274&gt;140,"Tinggi",IF(AND(Sheet1!H274&gt;=100,Sheet1!H274&lt;=140),"Sedang","Rendah"))</f>
        <v>Sedang</v>
      </c>
      <c r="C274" s="1" t="str">
        <f>IF(Sheet1!I274&lt;=28.5,"Kurus","Gemuk")</f>
        <v>Gemuk</v>
      </c>
      <c r="D274" s="1" t="str">
        <f>IF(Sheet1!J274&lt;=17,"Kurus",IF(AND(Sheet1!J274&gt;=18,Sheet1!J274&lt;=27),"Normal","Gemuk"))</f>
        <v>Gemuk</v>
      </c>
      <c r="E274" s="1" t="str">
        <f>IF(Sheet1!K274&gt;=200,"Tinggi","Rendah")</f>
        <v>Tinggi</v>
      </c>
      <c r="F274" s="1" t="str">
        <f>IF(Sheet1!L274&gt;=126,"Tinggi","Rendah")</f>
        <v>Tinggi</v>
      </c>
      <c r="G274" s="1" t="str">
        <f>IF(Sheet1!M274&gt;180,"Tinggi",IF(AND(Sheet1!M274&gt;=145,Sheet1!M274&lt;=180),"Sedang","Rendah"))</f>
        <v>Tinggi</v>
      </c>
      <c r="H274" s="1" t="str">
        <f>IF(Sheet1!N274&gt;=200,"Tinggi","Rendah")</f>
        <v>Rendah</v>
      </c>
      <c r="I274" s="3" t="s">
        <v>22</v>
      </c>
    </row>
    <row r="275" spans="1:9" x14ac:dyDescent="0.2">
      <c r="A275" s="7" t="str">
        <f>IF(AND(Sheet1!A275&gt;=5,Sheet1!A275&lt;=11),"Anak - Anak",IF(AND(Sheet1!A275&gt;=12,Sheet1!A275&lt;=25),"Remaja",IF(AND(Sheet1!A275&gt;=26,Sheet1!A275&lt;=45),"Dewasa","Lansia")))</f>
        <v>Lansia</v>
      </c>
      <c r="B275" s="1" t="str">
        <f>IF(Sheet1!H275&gt;140,"Tinggi",IF(AND(Sheet1!H275&gt;=100,Sheet1!H275&lt;=140),"Sedang","Rendah"))</f>
        <v>Sedang</v>
      </c>
      <c r="C275" s="1" t="str">
        <f>IF(Sheet1!I275&lt;=28.5,"Kurus","Gemuk")</f>
        <v>Kurus</v>
      </c>
      <c r="D275" s="1" t="str">
        <f>IF(Sheet1!J275&lt;=17,"Kurus",IF(AND(Sheet1!J275&gt;=18,Sheet1!J275&lt;=27),"Normal","Gemuk"))</f>
        <v>Gemuk</v>
      </c>
      <c r="E275" s="1" t="str">
        <f>IF(Sheet1!K275&gt;=200,"Tinggi","Rendah")</f>
        <v>Tinggi</v>
      </c>
      <c r="F275" s="1" t="str">
        <f>IF(Sheet1!L275&gt;=126,"Tinggi","Rendah")</f>
        <v>Tinggi</v>
      </c>
      <c r="G275" s="1" t="str">
        <f>IF(Sheet1!M275&gt;180,"Tinggi",IF(AND(Sheet1!M275&gt;=145,Sheet1!M275&lt;=180),"Sedang","Rendah"))</f>
        <v>Tinggi</v>
      </c>
      <c r="H275" s="1" t="str">
        <f>IF(Sheet1!N275&gt;=200,"Tinggi","Rendah")</f>
        <v>Rendah</v>
      </c>
      <c r="I275" s="3" t="s">
        <v>22</v>
      </c>
    </row>
    <row r="276" spans="1:9" x14ac:dyDescent="0.2">
      <c r="A276" s="7" t="str">
        <f>IF(AND(Sheet1!A276&gt;=5,Sheet1!A276&lt;=11),"Anak - Anak",IF(AND(Sheet1!A276&gt;=12,Sheet1!A276&lt;=25),"Remaja",IF(AND(Sheet1!A276&gt;=26,Sheet1!A276&lt;=45),"Dewasa","Lansia")))</f>
        <v>Lansia</v>
      </c>
      <c r="B276" s="1" t="str">
        <f>IF(Sheet1!H276&gt;140,"Tinggi",IF(AND(Sheet1!H276&gt;=100,Sheet1!H276&lt;=140),"Sedang","Rendah"))</f>
        <v>Sedang</v>
      </c>
      <c r="C276" s="1" t="str">
        <f>IF(Sheet1!I276&lt;=28.5,"Kurus","Gemuk")</f>
        <v>Gemuk</v>
      </c>
      <c r="D276" s="1" t="str">
        <f>IF(Sheet1!J276&lt;=17,"Kurus",IF(AND(Sheet1!J276&gt;=18,Sheet1!J276&lt;=27),"Normal","Gemuk"))</f>
        <v>Gemuk</v>
      </c>
      <c r="E276" s="1" t="str">
        <f>IF(Sheet1!K276&gt;=200,"Tinggi","Rendah")</f>
        <v>Tinggi</v>
      </c>
      <c r="F276" s="1" t="str">
        <f>IF(Sheet1!L276&gt;=126,"Tinggi","Rendah")</f>
        <v>Tinggi</v>
      </c>
      <c r="G276" s="1" t="str">
        <f>IF(Sheet1!M276&gt;180,"Tinggi",IF(AND(Sheet1!M276&gt;=145,Sheet1!M276&lt;=180),"Sedang","Rendah"))</f>
        <v>Tinggi</v>
      </c>
      <c r="H276" s="1" t="str">
        <f>IF(Sheet1!N276&gt;=200,"Tinggi","Rendah")</f>
        <v>Tinggi</v>
      </c>
      <c r="I276" s="3" t="s">
        <v>22</v>
      </c>
    </row>
    <row r="277" spans="1:9" x14ac:dyDescent="0.2">
      <c r="A277" s="7" t="str">
        <f>IF(AND(Sheet1!A277&gt;=5,Sheet1!A277&lt;=11),"Anak - Anak",IF(AND(Sheet1!A277&gt;=12,Sheet1!A277&lt;=25),"Remaja",IF(AND(Sheet1!A277&gt;=26,Sheet1!A277&lt;=45),"Dewasa","Lansia")))</f>
        <v>Lansia</v>
      </c>
      <c r="B277" s="1" t="str">
        <f>IF(Sheet1!H277&gt;140,"Tinggi",IF(AND(Sheet1!H277&gt;=100,Sheet1!H277&lt;=140),"Sedang","Rendah"))</f>
        <v>Sedang</v>
      </c>
      <c r="C277" s="1" t="str">
        <f>IF(Sheet1!I277&lt;=28.5,"Kurus","Gemuk")</f>
        <v>Kurus</v>
      </c>
      <c r="D277" s="1" t="str">
        <f>IF(Sheet1!J277&lt;=17,"Kurus",IF(AND(Sheet1!J277&gt;=18,Sheet1!J277&lt;=27),"Normal","Gemuk"))</f>
        <v>Gemuk</v>
      </c>
      <c r="E277" s="1" t="str">
        <f>IF(Sheet1!K277&gt;=200,"Tinggi","Rendah")</f>
        <v>Tinggi</v>
      </c>
      <c r="F277" s="1" t="str">
        <f>IF(Sheet1!L277&gt;=126,"Tinggi","Rendah")</f>
        <v>Tinggi</v>
      </c>
      <c r="G277" s="1" t="str">
        <f>IF(Sheet1!M277&gt;180,"Tinggi",IF(AND(Sheet1!M277&gt;=145,Sheet1!M277&lt;=180),"Sedang","Rendah"))</f>
        <v>Tinggi</v>
      </c>
      <c r="H277" s="1" t="str">
        <f>IF(Sheet1!N277&gt;=200,"Tinggi","Rendah")</f>
        <v>Rendah</v>
      </c>
      <c r="I277" s="3" t="s">
        <v>22</v>
      </c>
    </row>
    <row r="278" spans="1:9" x14ac:dyDescent="0.2">
      <c r="A278" s="7" t="str">
        <f>IF(AND(Sheet1!A278&gt;=5,Sheet1!A278&lt;=11),"Anak - Anak",IF(AND(Sheet1!A278&gt;=12,Sheet1!A278&lt;=25),"Remaja",IF(AND(Sheet1!A278&gt;=26,Sheet1!A278&lt;=45),"Dewasa","Lansia")))</f>
        <v>Lansia</v>
      </c>
      <c r="B278" s="1" t="str">
        <f>IF(Sheet1!H278&gt;140,"Tinggi",IF(AND(Sheet1!H278&gt;=100,Sheet1!H278&lt;=140),"Sedang","Rendah"))</f>
        <v>Sedang</v>
      </c>
      <c r="C278" s="1" t="str">
        <f>IF(Sheet1!I278&lt;=28.5,"Kurus","Gemuk")</f>
        <v>Gemuk</v>
      </c>
      <c r="D278" s="1" t="str">
        <f>IF(Sheet1!J278&lt;=17,"Kurus",IF(AND(Sheet1!J278&gt;=18,Sheet1!J278&lt;=27),"Normal","Gemuk"))</f>
        <v>Gemuk</v>
      </c>
      <c r="E278" s="1" t="str">
        <f>IF(Sheet1!K278&gt;=200,"Tinggi","Rendah")</f>
        <v>Tinggi</v>
      </c>
      <c r="F278" s="1" t="str">
        <f>IF(Sheet1!L278&gt;=126,"Tinggi","Rendah")</f>
        <v>Tinggi</v>
      </c>
      <c r="G278" s="1" t="str">
        <f>IF(Sheet1!M278&gt;180,"Tinggi",IF(AND(Sheet1!M278&gt;=145,Sheet1!M278&lt;=180),"Sedang","Rendah"))</f>
        <v>Tinggi</v>
      </c>
      <c r="H278" s="1" t="str">
        <f>IF(Sheet1!N278&gt;=200,"Tinggi","Rendah")</f>
        <v>Tinggi</v>
      </c>
      <c r="I278" s="3" t="s">
        <v>22</v>
      </c>
    </row>
    <row r="279" spans="1:9" x14ac:dyDescent="0.2">
      <c r="A279" s="7" t="str">
        <f>IF(AND(Sheet1!A279&gt;=5,Sheet1!A279&lt;=11),"Anak - Anak",IF(AND(Sheet1!A279&gt;=12,Sheet1!A279&lt;=25),"Remaja",IF(AND(Sheet1!A279&gt;=26,Sheet1!A279&lt;=45),"Dewasa","Lansia")))</f>
        <v>Lansia</v>
      </c>
      <c r="B279" s="1" t="str">
        <f>IF(Sheet1!H279&gt;140,"Tinggi",IF(AND(Sheet1!H279&gt;=100,Sheet1!H279&lt;=140),"Sedang","Rendah"))</f>
        <v>Sedang</v>
      </c>
      <c r="C279" s="1" t="str">
        <f>IF(Sheet1!I279&lt;=28.5,"Kurus","Gemuk")</f>
        <v>Kurus</v>
      </c>
      <c r="D279" s="1" t="str">
        <f>IF(Sheet1!J279&lt;=17,"Kurus",IF(AND(Sheet1!J279&gt;=18,Sheet1!J279&lt;=27),"Normal","Gemuk"))</f>
        <v>Gemuk</v>
      </c>
      <c r="E279" s="1" t="str">
        <f>IF(Sheet1!K279&gt;=200,"Tinggi","Rendah")</f>
        <v>Tinggi</v>
      </c>
      <c r="F279" s="1" t="str">
        <f>IF(Sheet1!L279&gt;=126,"Tinggi","Rendah")</f>
        <v>Tinggi</v>
      </c>
      <c r="G279" s="1" t="str">
        <f>IF(Sheet1!M279&gt;180,"Tinggi",IF(AND(Sheet1!M279&gt;=145,Sheet1!M279&lt;=180),"Sedang","Rendah"))</f>
        <v>Sedang</v>
      </c>
      <c r="H279" s="1" t="str">
        <f>IF(Sheet1!N279&gt;=200,"Tinggi","Rendah")</f>
        <v>Rendah</v>
      </c>
      <c r="I279" s="3" t="s">
        <v>22</v>
      </c>
    </row>
    <row r="280" spans="1:9" x14ac:dyDescent="0.2">
      <c r="A280" s="7" t="str">
        <f>IF(AND(Sheet1!A280&gt;=5,Sheet1!A280&lt;=11),"Anak - Anak",IF(AND(Sheet1!A280&gt;=12,Sheet1!A280&lt;=25),"Remaja",IF(AND(Sheet1!A280&gt;=26,Sheet1!A280&lt;=45),"Dewasa","Lansia")))</f>
        <v>Dewasa</v>
      </c>
      <c r="B280" s="1" t="str">
        <f>IF(Sheet1!H280&gt;140,"Tinggi",IF(AND(Sheet1!H280&gt;=100,Sheet1!H280&lt;=140),"Sedang","Rendah"))</f>
        <v>Sedang</v>
      </c>
      <c r="C280" s="1" t="str">
        <f>IF(Sheet1!I280&lt;=28.5,"Kurus","Gemuk")</f>
        <v>Kurus</v>
      </c>
      <c r="D280" s="1" t="str">
        <f>IF(Sheet1!J280&lt;=17,"Kurus",IF(AND(Sheet1!J280&gt;=18,Sheet1!J280&lt;=27),"Normal","Gemuk"))</f>
        <v>Normal</v>
      </c>
      <c r="E280" s="1" t="str">
        <f>IF(Sheet1!K280&gt;=200,"Tinggi","Rendah")</f>
        <v>Tinggi</v>
      </c>
      <c r="F280" s="1" t="str">
        <f>IF(Sheet1!L280&gt;=126,"Tinggi","Rendah")</f>
        <v>Rendah</v>
      </c>
      <c r="G280" s="1" t="str">
        <f>IF(Sheet1!M280&gt;180,"Tinggi",IF(AND(Sheet1!M280&gt;=145,Sheet1!M280&lt;=180),"Sedang","Rendah"))</f>
        <v>Tinggi</v>
      </c>
      <c r="H280" s="1" t="str">
        <f>IF(Sheet1!N280&gt;=200,"Tinggi","Rendah")</f>
        <v>Rendah</v>
      </c>
      <c r="I280" s="3" t="s">
        <v>22</v>
      </c>
    </row>
    <row r="281" spans="1:9" x14ac:dyDescent="0.2">
      <c r="A281" s="7" t="str">
        <f>IF(AND(Sheet1!A281&gt;=5,Sheet1!A281&lt;=11),"Anak - Anak",IF(AND(Sheet1!A281&gt;=12,Sheet1!A281&lt;=25),"Remaja",IF(AND(Sheet1!A281&gt;=26,Sheet1!A281&lt;=45),"Dewasa","Lansia")))</f>
        <v>Lansia</v>
      </c>
      <c r="B281" s="1" t="str">
        <f>IF(Sheet1!H281&gt;140,"Tinggi",IF(AND(Sheet1!H281&gt;=100,Sheet1!H281&lt;=140),"Sedang","Rendah"))</f>
        <v>Tinggi</v>
      </c>
      <c r="C281" s="1" t="str">
        <f>IF(Sheet1!I281&lt;=28.5,"Kurus","Gemuk")</f>
        <v>Gemuk</v>
      </c>
      <c r="D281" s="1" t="str">
        <f>IF(Sheet1!J281&lt;=17,"Kurus",IF(AND(Sheet1!J281&gt;=18,Sheet1!J281&lt;=27),"Normal","Gemuk"))</f>
        <v>Gemuk</v>
      </c>
      <c r="E281" s="1" t="str">
        <f>IF(Sheet1!K281&gt;=200,"Tinggi","Rendah")</f>
        <v>Tinggi</v>
      </c>
      <c r="F281" s="1" t="str">
        <f>IF(Sheet1!L281&gt;=126,"Tinggi","Rendah")</f>
        <v>Tinggi</v>
      </c>
      <c r="G281" s="1" t="str">
        <f>IF(Sheet1!M281&gt;180,"Tinggi",IF(AND(Sheet1!M281&gt;=145,Sheet1!M281&lt;=180),"Sedang","Rendah"))</f>
        <v>Tinggi</v>
      </c>
      <c r="H281" s="1" t="str">
        <f>IF(Sheet1!N281&gt;=200,"Tinggi","Rendah")</f>
        <v>Rendah</v>
      </c>
      <c r="I281" s="3" t="s">
        <v>22</v>
      </c>
    </row>
    <row r="282" spans="1:9" x14ac:dyDescent="0.2">
      <c r="A282" s="7" t="str">
        <f>IF(AND(Sheet1!A282&gt;=5,Sheet1!A282&lt;=11),"Anak - Anak",IF(AND(Sheet1!A282&gt;=12,Sheet1!A282&lt;=25),"Remaja",IF(AND(Sheet1!A282&gt;=26,Sheet1!A282&lt;=45),"Dewasa","Lansia")))</f>
        <v>Lansia</v>
      </c>
      <c r="B282" s="1" t="str">
        <f>IF(Sheet1!H282&gt;140,"Tinggi",IF(AND(Sheet1!H282&gt;=100,Sheet1!H282&lt;=140),"Sedang","Rendah"))</f>
        <v>Tinggi</v>
      </c>
      <c r="C282" s="1" t="str">
        <f>IF(Sheet1!I282&lt;=28.5,"Kurus","Gemuk")</f>
        <v>Gemuk</v>
      </c>
      <c r="D282" s="1" t="str">
        <f>IF(Sheet1!J282&lt;=17,"Kurus",IF(AND(Sheet1!J282&gt;=18,Sheet1!J282&lt;=27),"Normal","Gemuk"))</f>
        <v>Gemuk</v>
      </c>
      <c r="E282" s="1" t="str">
        <f>IF(Sheet1!K282&gt;=200,"Tinggi","Rendah")</f>
        <v>Tinggi</v>
      </c>
      <c r="F282" s="1" t="str">
        <f>IF(Sheet1!L282&gt;=126,"Tinggi","Rendah")</f>
        <v>Tinggi</v>
      </c>
      <c r="G282" s="1" t="str">
        <f>IF(Sheet1!M282&gt;180,"Tinggi",IF(AND(Sheet1!M282&gt;=145,Sheet1!M282&lt;=180),"Sedang","Rendah"))</f>
        <v>Tinggi</v>
      </c>
      <c r="H282" s="1" t="str">
        <f>IF(Sheet1!N282&gt;=200,"Tinggi","Rendah")</f>
        <v>Rendah</v>
      </c>
      <c r="I282" s="3" t="s">
        <v>22</v>
      </c>
    </row>
    <row r="283" spans="1:9" x14ac:dyDescent="0.2">
      <c r="A283" s="7" t="str">
        <f>IF(AND(Sheet1!A283&gt;=5,Sheet1!A283&lt;=11),"Anak - Anak",IF(AND(Sheet1!A283&gt;=12,Sheet1!A283&lt;=25),"Remaja",IF(AND(Sheet1!A283&gt;=26,Sheet1!A283&lt;=45),"Dewasa","Lansia")))</f>
        <v>Lansia</v>
      </c>
      <c r="B283" s="1" t="str">
        <f>IF(Sheet1!H283&gt;140,"Tinggi",IF(AND(Sheet1!H283&gt;=100,Sheet1!H283&lt;=140),"Sedang","Rendah"))</f>
        <v>Sedang</v>
      </c>
      <c r="C283" s="1" t="str">
        <f>IF(Sheet1!I283&lt;=28.5,"Kurus","Gemuk")</f>
        <v>Gemuk</v>
      </c>
      <c r="D283" s="1" t="str">
        <f>IF(Sheet1!J283&lt;=17,"Kurus",IF(AND(Sheet1!J283&gt;=18,Sheet1!J283&lt;=27),"Normal","Gemuk"))</f>
        <v>Gemuk</v>
      </c>
      <c r="E283" s="1" t="str">
        <f>IF(Sheet1!K283&gt;=200,"Tinggi","Rendah")</f>
        <v>Tinggi</v>
      </c>
      <c r="F283" s="1" t="str">
        <f>IF(Sheet1!L283&gt;=126,"Tinggi","Rendah")</f>
        <v>Tinggi</v>
      </c>
      <c r="G283" s="1" t="str">
        <f>IF(Sheet1!M283&gt;180,"Tinggi",IF(AND(Sheet1!M283&gt;=145,Sheet1!M283&lt;=180),"Sedang","Rendah"))</f>
        <v>Tinggi</v>
      </c>
      <c r="H283" s="1" t="str">
        <f>IF(Sheet1!N283&gt;=200,"Tinggi","Rendah")</f>
        <v>Rendah</v>
      </c>
      <c r="I283" s="3" t="s">
        <v>22</v>
      </c>
    </row>
    <row r="284" spans="1:9" x14ac:dyDescent="0.2">
      <c r="A284" s="7" t="str">
        <f>IF(AND(Sheet1!A284&gt;=5,Sheet1!A284&lt;=11),"Anak - Anak",IF(AND(Sheet1!A284&gt;=12,Sheet1!A284&lt;=25),"Remaja",IF(AND(Sheet1!A284&gt;=26,Sheet1!A284&lt;=45),"Dewasa","Lansia")))</f>
        <v>Lansia</v>
      </c>
      <c r="B284" s="1" t="str">
        <f>IF(Sheet1!H284&gt;140,"Tinggi",IF(AND(Sheet1!H284&gt;=100,Sheet1!H284&lt;=140),"Sedang","Rendah"))</f>
        <v>Sedang</v>
      </c>
      <c r="C284" s="1" t="str">
        <f>IF(Sheet1!I284&lt;=28.5,"Kurus","Gemuk")</f>
        <v>Kurus</v>
      </c>
      <c r="D284" s="1" t="str">
        <f>IF(Sheet1!J284&lt;=17,"Kurus",IF(AND(Sheet1!J284&gt;=18,Sheet1!J284&lt;=27),"Normal","Gemuk"))</f>
        <v>Normal</v>
      </c>
      <c r="E284" s="1" t="str">
        <f>IF(Sheet1!K284&gt;=200,"Tinggi","Rendah")</f>
        <v>Tinggi</v>
      </c>
      <c r="F284" s="1" t="str">
        <f>IF(Sheet1!L284&gt;=126,"Tinggi","Rendah")</f>
        <v>Tinggi</v>
      </c>
      <c r="G284" s="1" t="str">
        <f>IF(Sheet1!M284&gt;180,"Tinggi",IF(AND(Sheet1!M284&gt;=145,Sheet1!M284&lt;=180),"Sedang","Rendah"))</f>
        <v>Tinggi</v>
      </c>
      <c r="H284" s="1" t="str">
        <f>IF(Sheet1!N284&gt;=200,"Tinggi","Rendah")</f>
        <v>Rendah</v>
      </c>
      <c r="I284" s="3" t="s">
        <v>22</v>
      </c>
    </row>
    <row r="285" spans="1:9" x14ac:dyDescent="0.2">
      <c r="A285" s="7" t="str">
        <f>IF(AND(Sheet1!A285&gt;=5,Sheet1!A285&lt;=11),"Anak - Anak",IF(AND(Sheet1!A285&gt;=12,Sheet1!A285&lt;=25),"Remaja",IF(AND(Sheet1!A285&gt;=26,Sheet1!A285&lt;=45),"Dewasa","Lansia")))</f>
        <v>Lansia</v>
      </c>
      <c r="B285" s="1" t="str">
        <f>IF(Sheet1!H285&gt;140,"Tinggi",IF(AND(Sheet1!H285&gt;=100,Sheet1!H285&lt;=140),"Sedang","Rendah"))</f>
        <v>Sedang</v>
      </c>
      <c r="C285" s="1" t="str">
        <f>IF(Sheet1!I285&lt;=28.5,"Kurus","Gemuk")</f>
        <v>Gemuk</v>
      </c>
      <c r="D285" s="1" t="str">
        <f>IF(Sheet1!J285&lt;=17,"Kurus",IF(AND(Sheet1!J285&gt;=18,Sheet1!J285&lt;=27),"Normal","Gemuk"))</f>
        <v>Gemuk</v>
      </c>
      <c r="E285" s="1" t="str">
        <f>IF(Sheet1!K285&gt;=200,"Tinggi","Rendah")</f>
        <v>Rendah</v>
      </c>
      <c r="F285" s="1" t="str">
        <f>IF(Sheet1!L285&gt;=126,"Tinggi","Rendah")</f>
        <v>Rendah</v>
      </c>
      <c r="G285" s="1" t="str">
        <f>IF(Sheet1!M285&gt;180,"Tinggi",IF(AND(Sheet1!M285&gt;=145,Sheet1!M285&lt;=180),"Sedang","Rendah"))</f>
        <v>Sedang</v>
      </c>
      <c r="H285" s="1" t="str">
        <f>IF(Sheet1!N285&gt;=200,"Tinggi","Rendah")</f>
        <v>Rendah</v>
      </c>
      <c r="I285" s="3" t="s">
        <v>22</v>
      </c>
    </row>
    <row r="286" spans="1:9" x14ac:dyDescent="0.2">
      <c r="A286" s="7" t="str">
        <f>IF(AND(Sheet1!A286&gt;=5,Sheet1!A286&lt;=11),"Anak - Anak",IF(AND(Sheet1!A286&gt;=12,Sheet1!A286&lt;=25),"Remaja",IF(AND(Sheet1!A286&gt;=26,Sheet1!A286&lt;=45),"Dewasa","Lansia")))</f>
        <v>Dewasa</v>
      </c>
      <c r="B286" s="1" t="str">
        <f>IF(Sheet1!H286&gt;140,"Tinggi",IF(AND(Sheet1!H286&gt;=100,Sheet1!H286&lt;=140),"Sedang","Rendah"))</f>
        <v>Sedang</v>
      </c>
      <c r="C286" s="1" t="str">
        <f>IF(Sheet1!I286&lt;=28.5,"Kurus","Gemuk")</f>
        <v>Gemuk</v>
      </c>
      <c r="D286" s="1" t="str">
        <f>IF(Sheet1!J286&lt;=17,"Kurus",IF(AND(Sheet1!J286&gt;=18,Sheet1!J286&lt;=27),"Normal","Gemuk"))</f>
        <v>Gemuk</v>
      </c>
      <c r="E286" s="1" t="str">
        <f>IF(Sheet1!K286&gt;=200,"Tinggi","Rendah")</f>
        <v>Tinggi</v>
      </c>
      <c r="F286" s="1" t="str">
        <f>IF(Sheet1!L286&gt;=126,"Tinggi","Rendah")</f>
        <v>Tinggi</v>
      </c>
      <c r="G286" s="1" t="str">
        <f>IF(Sheet1!M286&gt;180,"Tinggi",IF(AND(Sheet1!M286&gt;=145,Sheet1!M286&lt;=180),"Sedang","Rendah"))</f>
        <v>Tinggi</v>
      </c>
      <c r="H286" s="1" t="str">
        <f>IF(Sheet1!N286&gt;=200,"Tinggi","Rendah")</f>
        <v>Tinggi</v>
      </c>
      <c r="I286" s="3" t="s">
        <v>22</v>
      </c>
    </row>
    <row r="287" spans="1:9" x14ac:dyDescent="0.2">
      <c r="A287" s="7" t="str">
        <f>IF(AND(Sheet1!A287&gt;=5,Sheet1!A287&lt;=11),"Anak - Anak",IF(AND(Sheet1!A287&gt;=12,Sheet1!A287&lt;=25),"Remaja",IF(AND(Sheet1!A287&gt;=26,Sheet1!A287&lt;=45),"Dewasa","Lansia")))</f>
        <v>Lansia</v>
      </c>
      <c r="B287" s="1" t="str">
        <f>IF(Sheet1!H287&gt;140,"Tinggi",IF(AND(Sheet1!H287&gt;=100,Sheet1!H287&lt;=140),"Sedang","Rendah"))</f>
        <v>Sedang</v>
      </c>
      <c r="C287" s="1" t="str">
        <f>IF(Sheet1!I287&lt;=28.5,"Kurus","Gemuk")</f>
        <v>Gemuk</v>
      </c>
      <c r="D287" s="1" t="str">
        <f>IF(Sheet1!J287&lt;=17,"Kurus",IF(AND(Sheet1!J287&gt;=18,Sheet1!J287&lt;=27),"Normal","Gemuk"))</f>
        <v>Gemuk</v>
      </c>
      <c r="E287" s="1" t="str">
        <f>IF(Sheet1!K287&gt;=200,"Tinggi","Rendah")</f>
        <v>Tinggi</v>
      </c>
      <c r="F287" s="1" t="str">
        <f>IF(Sheet1!L287&gt;=126,"Tinggi","Rendah")</f>
        <v>Tinggi</v>
      </c>
      <c r="G287" s="1" t="str">
        <f>IF(Sheet1!M287&gt;180,"Tinggi",IF(AND(Sheet1!M287&gt;=145,Sheet1!M287&lt;=180),"Sedang","Rendah"))</f>
        <v>Tinggi</v>
      </c>
      <c r="H287" s="1" t="str">
        <f>IF(Sheet1!N287&gt;=200,"Tinggi","Rendah")</f>
        <v>Tinggi</v>
      </c>
      <c r="I287" s="3" t="s">
        <v>22</v>
      </c>
    </row>
    <row r="288" spans="1:9" x14ac:dyDescent="0.2">
      <c r="A288" s="7" t="str">
        <f>IF(AND(Sheet1!A288&gt;=5,Sheet1!A288&lt;=11),"Anak - Anak",IF(AND(Sheet1!A288&gt;=12,Sheet1!A288&lt;=25),"Remaja",IF(AND(Sheet1!A288&gt;=26,Sheet1!A288&lt;=45),"Dewasa","Lansia")))</f>
        <v>Lansia</v>
      </c>
      <c r="B288" s="1" t="str">
        <f>IF(Sheet1!H288&gt;140,"Tinggi",IF(AND(Sheet1!H288&gt;=100,Sheet1!H288&lt;=140),"Sedang","Rendah"))</f>
        <v>Sedang</v>
      </c>
      <c r="C288" s="1" t="str">
        <f>IF(Sheet1!I288&lt;=28.5,"Kurus","Gemuk")</f>
        <v>Gemuk</v>
      </c>
      <c r="D288" s="1" t="str">
        <f>IF(Sheet1!J288&lt;=17,"Kurus",IF(AND(Sheet1!J288&gt;=18,Sheet1!J288&lt;=27),"Normal","Gemuk"))</f>
        <v>Gemuk</v>
      </c>
      <c r="E288" s="1" t="str">
        <f>IF(Sheet1!K288&gt;=200,"Tinggi","Rendah")</f>
        <v>Tinggi</v>
      </c>
      <c r="F288" s="1" t="str">
        <f>IF(Sheet1!L288&gt;=126,"Tinggi","Rendah")</f>
        <v>Tinggi</v>
      </c>
      <c r="G288" s="1" t="str">
        <f>IF(Sheet1!M288&gt;180,"Tinggi",IF(AND(Sheet1!M288&gt;=145,Sheet1!M288&lt;=180),"Sedang","Rendah"))</f>
        <v>Tinggi</v>
      </c>
      <c r="H288" s="1" t="str">
        <f>IF(Sheet1!N288&gt;=200,"Tinggi","Rendah")</f>
        <v>Tinggi</v>
      </c>
      <c r="I288" s="3" t="s">
        <v>22</v>
      </c>
    </row>
    <row r="289" spans="1:9" x14ac:dyDescent="0.2">
      <c r="A289" s="7" t="str">
        <f>IF(AND(Sheet1!A289&gt;=5,Sheet1!A289&lt;=11),"Anak - Anak",IF(AND(Sheet1!A289&gt;=12,Sheet1!A289&lt;=25),"Remaja",IF(AND(Sheet1!A289&gt;=26,Sheet1!A289&lt;=45),"Dewasa","Lansia")))</f>
        <v>Lansia</v>
      </c>
      <c r="B289" s="1" t="str">
        <f>IF(Sheet1!H289&gt;140,"Tinggi",IF(AND(Sheet1!H289&gt;=100,Sheet1!H289&lt;=140),"Sedang","Rendah"))</f>
        <v>Sedang</v>
      </c>
      <c r="C289" s="1" t="str">
        <f>IF(Sheet1!I289&lt;=28.5,"Kurus","Gemuk")</f>
        <v>Kurus</v>
      </c>
      <c r="D289" s="1" t="str">
        <f>IF(Sheet1!J289&lt;=17,"Kurus",IF(AND(Sheet1!J289&gt;=18,Sheet1!J289&lt;=27),"Normal","Gemuk"))</f>
        <v>Gemuk</v>
      </c>
      <c r="E289" s="1" t="str">
        <f>IF(Sheet1!K289&gt;=200,"Tinggi","Rendah")</f>
        <v>Tinggi</v>
      </c>
      <c r="F289" s="1" t="str">
        <f>IF(Sheet1!L289&gt;=126,"Tinggi","Rendah")</f>
        <v>Tinggi</v>
      </c>
      <c r="G289" s="1" t="str">
        <f>IF(Sheet1!M289&gt;180,"Tinggi",IF(AND(Sheet1!M289&gt;=145,Sheet1!M289&lt;=180),"Sedang","Rendah"))</f>
        <v>Tinggi</v>
      </c>
      <c r="H289" s="1" t="str">
        <f>IF(Sheet1!N289&gt;=200,"Tinggi","Rendah")</f>
        <v>Rendah</v>
      </c>
      <c r="I289" s="3" t="s">
        <v>22</v>
      </c>
    </row>
    <row r="290" spans="1:9" x14ac:dyDescent="0.2">
      <c r="A290" s="7" t="str">
        <f>IF(AND(Sheet1!A290&gt;=5,Sheet1!A290&lt;=11),"Anak - Anak",IF(AND(Sheet1!A290&gt;=12,Sheet1!A290&lt;=25),"Remaja",IF(AND(Sheet1!A290&gt;=26,Sheet1!A290&lt;=45),"Dewasa","Lansia")))</f>
        <v>Lansia</v>
      </c>
      <c r="B290" s="1" t="str">
        <f>IF(Sheet1!H290&gt;140,"Tinggi",IF(AND(Sheet1!H290&gt;=100,Sheet1!H290&lt;=140),"Sedang","Rendah"))</f>
        <v>Sedang</v>
      </c>
      <c r="C290" s="1" t="str">
        <f>IF(Sheet1!I290&lt;=28.5,"Kurus","Gemuk")</f>
        <v>Gemuk</v>
      </c>
      <c r="D290" s="1" t="str">
        <f>IF(Sheet1!J290&lt;=17,"Kurus",IF(AND(Sheet1!J290&gt;=18,Sheet1!J290&lt;=27),"Normal","Gemuk"))</f>
        <v>Gemuk</v>
      </c>
      <c r="E290" s="1" t="str">
        <f>IF(Sheet1!K290&gt;=200,"Tinggi","Rendah")</f>
        <v>Tinggi</v>
      </c>
      <c r="F290" s="1" t="str">
        <f>IF(Sheet1!L290&gt;=126,"Tinggi","Rendah")</f>
        <v>Tinggi</v>
      </c>
      <c r="G290" s="1" t="str">
        <f>IF(Sheet1!M290&gt;180,"Tinggi",IF(AND(Sheet1!M290&gt;=145,Sheet1!M290&lt;=180),"Sedang","Rendah"))</f>
        <v>Tinggi</v>
      </c>
      <c r="H290" s="1" t="str">
        <f>IF(Sheet1!N290&gt;=200,"Tinggi","Rendah")</f>
        <v>Tinggi</v>
      </c>
      <c r="I290" s="3" t="s">
        <v>22</v>
      </c>
    </row>
    <row r="291" spans="1:9" x14ac:dyDescent="0.2">
      <c r="A291" s="7" t="str">
        <f>IF(AND(Sheet1!A291&gt;=5,Sheet1!A291&lt;=11),"Anak - Anak",IF(AND(Sheet1!A291&gt;=12,Sheet1!A291&lt;=25),"Remaja",IF(AND(Sheet1!A291&gt;=26,Sheet1!A291&lt;=45),"Dewasa","Lansia")))</f>
        <v>Lansia</v>
      </c>
      <c r="B291" s="1" t="str">
        <f>IF(Sheet1!H291&gt;140,"Tinggi",IF(AND(Sheet1!H291&gt;=100,Sheet1!H291&lt;=140),"Sedang","Rendah"))</f>
        <v>Sedang</v>
      </c>
      <c r="C291" s="1" t="str">
        <f>IF(Sheet1!I291&lt;=28.5,"Kurus","Gemuk")</f>
        <v>Kurus</v>
      </c>
      <c r="D291" s="1" t="str">
        <f>IF(Sheet1!J291&lt;=17,"Kurus",IF(AND(Sheet1!J291&gt;=18,Sheet1!J291&lt;=27),"Normal","Gemuk"))</f>
        <v>Gemuk</v>
      </c>
      <c r="E291" s="1" t="str">
        <f>IF(Sheet1!K291&gt;=200,"Tinggi","Rendah")</f>
        <v>Tinggi</v>
      </c>
      <c r="F291" s="1" t="str">
        <f>IF(Sheet1!L291&gt;=126,"Tinggi","Rendah")</f>
        <v>Tinggi</v>
      </c>
      <c r="G291" s="1" t="str">
        <f>IF(Sheet1!M291&gt;180,"Tinggi",IF(AND(Sheet1!M291&gt;=145,Sheet1!M291&lt;=180),"Sedang","Rendah"))</f>
        <v>Tinggi</v>
      </c>
      <c r="H291" s="1" t="str">
        <f>IF(Sheet1!N291&gt;=200,"Tinggi","Rendah")</f>
        <v>Tinggi</v>
      </c>
      <c r="I291" s="3" t="s">
        <v>22</v>
      </c>
    </row>
    <row r="292" spans="1:9" x14ac:dyDescent="0.2">
      <c r="A292" s="7" t="str">
        <f>IF(AND(Sheet1!A292&gt;=5,Sheet1!A292&lt;=11),"Anak - Anak",IF(AND(Sheet1!A292&gt;=12,Sheet1!A292&lt;=25),"Remaja",IF(AND(Sheet1!A292&gt;=26,Sheet1!A292&lt;=45),"Dewasa","Lansia")))</f>
        <v>Lansia</v>
      </c>
      <c r="B292" s="1" t="str">
        <f>IF(Sheet1!H292&gt;140,"Tinggi",IF(AND(Sheet1!H292&gt;=100,Sheet1!H292&lt;=140),"Sedang","Rendah"))</f>
        <v>Sedang</v>
      </c>
      <c r="C292" s="1" t="str">
        <f>IF(Sheet1!I292&lt;=28.5,"Kurus","Gemuk")</f>
        <v>Kurus</v>
      </c>
      <c r="D292" s="1" t="str">
        <f>IF(Sheet1!J292&lt;=17,"Kurus",IF(AND(Sheet1!J292&gt;=18,Sheet1!J292&lt;=27),"Normal","Gemuk"))</f>
        <v>Normal</v>
      </c>
      <c r="E292" s="1" t="str">
        <f>IF(Sheet1!K292&gt;=200,"Tinggi","Rendah")</f>
        <v>Tinggi</v>
      </c>
      <c r="F292" s="1" t="str">
        <f>IF(Sheet1!L292&gt;=126,"Tinggi","Rendah")</f>
        <v>Tinggi</v>
      </c>
      <c r="G292" s="1" t="str">
        <f>IF(Sheet1!M292&gt;180,"Tinggi",IF(AND(Sheet1!M292&gt;=145,Sheet1!M292&lt;=180),"Sedang","Rendah"))</f>
        <v>Tinggi</v>
      </c>
      <c r="H292" s="1" t="str">
        <f>IF(Sheet1!N292&gt;=200,"Tinggi","Rendah")</f>
        <v>Rendah</v>
      </c>
      <c r="I292" s="3" t="s">
        <v>22</v>
      </c>
    </row>
    <row r="293" spans="1:9" x14ac:dyDescent="0.2">
      <c r="A293" s="7" t="str">
        <f>IF(AND(Sheet1!A293&gt;=5,Sheet1!A293&lt;=11),"Anak - Anak",IF(AND(Sheet1!A293&gt;=12,Sheet1!A293&lt;=25),"Remaja",IF(AND(Sheet1!A293&gt;=26,Sheet1!A293&lt;=45),"Dewasa","Lansia")))</f>
        <v>Lansia</v>
      </c>
      <c r="B293" s="1" t="str">
        <f>IF(Sheet1!H293&gt;140,"Tinggi",IF(AND(Sheet1!H293&gt;=100,Sheet1!H293&lt;=140),"Sedang","Rendah"))</f>
        <v>Sedang</v>
      </c>
      <c r="C293" s="1" t="str">
        <f>IF(Sheet1!I293&lt;=28.5,"Kurus","Gemuk")</f>
        <v>Kurus</v>
      </c>
      <c r="D293" s="1" t="str">
        <f>IF(Sheet1!J293&lt;=17,"Kurus",IF(AND(Sheet1!J293&gt;=18,Sheet1!J293&lt;=27),"Normal","Gemuk"))</f>
        <v>Normal</v>
      </c>
      <c r="E293" s="1" t="str">
        <f>IF(Sheet1!K293&gt;=200,"Tinggi","Rendah")</f>
        <v>Tinggi</v>
      </c>
      <c r="F293" s="1" t="str">
        <f>IF(Sheet1!L293&gt;=126,"Tinggi","Rendah")</f>
        <v>Tinggi</v>
      </c>
      <c r="G293" s="1" t="str">
        <f>IF(Sheet1!M293&gt;180,"Tinggi",IF(AND(Sheet1!M293&gt;=145,Sheet1!M293&lt;=180),"Sedang","Rendah"))</f>
        <v>Tinggi</v>
      </c>
      <c r="H293" s="1" t="str">
        <f>IF(Sheet1!N293&gt;=200,"Tinggi","Rendah")</f>
        <v>Tinggi</v>
      </c>
      <c r="I293" s="3" t="s">
        <v>22</v>
      </c>
    </row>
    <row r="294" spans="1:9" x14ac:dyDescent="0.2">
      <c r="A294" s="7" t="str">
        <f>IF(AND(Sheet1!A294&gt;=5,Sheet1!A294&lt;=11),"Anak - Anak",IF(AND(Sheet1!A294&gt;=12,Sheet1!A294&lt;=25),"Remaja",IF(AND(Sheet1!A294&gt;=26,Sheet1!A294&lt;=45),"Dewasa","Lansia")))</f>
        <v>Dewasa</v>
      </c>
      <c r="B294" s="1" t="str">
        <f>IF(Sheet1!H294&gt;140,"Tinggi",IF(AND(Sheet1!H294&gt;=100,Sheet1!H294&lt;=140),"Sedang","Rendah"))</f>
        <v>Sedang</v>
      </c>
      <c r="C294" s="1" t="str">
        <f>IF(Sheet1!I294&lt;=28.5,"Kurus","Gemuk")</f>
        <v>Gemuk</v>
      </c>
      <c r="D294" s="1" t="str">
        <f>IF(Sheet1!J294&lt;=17,"Kurus",IF(AND(Sheet1!J294&gt;=18,Sheet1!J294&lt;=27),"Normal","Gemuk"))</f>
        <v>Gemuk</v>
      </c>
      <c r="E294" s="1" t="str">
        <f>IF(Sheet1!K294&gt;=200,"Tinggi","Rendah")</f>
        <v>Tinggi</v>
      </c>
      <c r="F294" s="1" t="str">
        <f>IF(Sheet1!L294&gt;=126,"Tinggi","Rendah")</f>
        <v>Tinggi</v>
      </c>
      <c r="G294" s="1" t="str">
        <f>IF(Sheet1!M294&gt;180,"Tinggi",IF(AND(Sheet1!M294&gt;=145,Sheet1!M294&lt;=180),"Sedang","Rendah"))</f>
        <v>Tinggi</v>
      </c>
      <c r="H294" s="1" t="str">
        <f>IF(Sheet1!N294&gt;=200,"Tinggi","Rendah")</f>
        <v>Rendah</v>
      </c>
      <c r="I294" s="3" t="s">
        <v>22</v>
      </c>
    </row>
    <row r="295" spans="1:9" x14ac:dyDescent="0.2">
      <c r="A295" s="7" t="str">
        <f>IF(AND(Sheet1!A295&gt;=5,Sheet1!A295&lt;=11),"Anak - Anak",IF(AND(Sheet1!A295&gt;=12,Sheet1!A295&lt;=25),"Remaja",IF(AND(Sheet1!A295&gt;=26,Sheet1!A295&lt;=45),"Dewasa","Lansia")))</f>
        <v>Lansia</v>
      </c>
      <c r="B295" s="1" t="str">
        <f>IF(Sheet1!H295&gt;140,"Tinggi",IF(AND(Sheet1!H295&gt;=100,Sheet1!H295&lt;=140),"Sedang","Rendah"))</f>
        <v>Sedang</v>
      </c>
      <c r="C295" s="1" t="str">
        <f>IF(Sheet1!I295&lt;=28.5,"Kurus","Gemuk")</f>
        <v>Gemuk</v>
      </c>
      <c r="D295" s="1" t="str">
        <f>IF(Sheet1!J295&lt;=17,"Kurus",IF(AND(Sheet1!J295&gt;=18,Sheet1!J295&lt;=27),"Normal","Gemuk"))</f>
        <v>Gemuk</v>
      </c>
      <c r="E295" s="1" t="str">
        <f>IF(Sheet1!K295&gt;=200,"Tinggi","Rendah")</f>
        <v>Tinggi</v>
      </c>
      <c r="F295" s="1" t="str">
        <f>IF(Sheet1!L295&gt;=126,"Tinggi","Rendah")</f>
        <v>Tinggi</v>
      </c>
      <c r="G295" s="1" t="str">
        <f>IF(Sheet1!M295&gt;180,"Tinggi",IF(AND(Sheet1!M295&gt;=145,Sheet1!M295&lt;=180),"Sedang","Rendah"))</f>
        <v>Tinggi</v>
      </c>
      <c r="H295" s="1" t="str">
        <f>IF(Sheet1!N295&gt;=200,"Tinggi","Rendah")</f>
        <v>Tinggi</v>
      </c>
      <c r="I295" s="3" t="s">
        <v>22</v>
      </c>
    </row>
    <row r="296" spans="1:9" x14ac:dyDescent="0.2">
      <c r="A296" s="7" t="str">
        <f>IF(AND(Sheet1!A296&gt;=5,Sheet1!A296&lt;=11),"Anak - Anak",IF(AND(Sheet1!A296&gt;=12,Sheet1!A296&lt;=25),"Remaja",IF(AND(Sheet1!A296&gt;=26,Sheet1!A296&lt;=45),"Dewasa","Lansia")))</f>
        <v>Lansia</v>
      </c>
      <c r="B296" s="1" t="str">
        <f>IF(Sheet1!H296&gt;140,"Tinggi",IF(AND(Sheet1!H296&gt;=100,Sheet1!H296&lt;=140),"Sedang","Rendah"))</f>
        <v>Sedang</v>
      </c>
      <c r="C296" s="1" t="str">
        <f>IF(Sheet1!I296&lt;=28.5,"Kurus","Gemuk")</f>
        <v>Gemuk</v>
      </c>
      <c r="D296" s="1" t="str">
        <f>IF(Sheet1!J296&lt;=17,"Kurus",IF(AND(Sheet1!J296&gt;=18,Sheet1!J296&lt;=27),"Normal","Gemuk"))</f>
        <v>Gemuk</v>
      </c>
      <c r="E296" s="1" t="str">
        <f>IF(Sheet1!K296&gt;=200,"Tinggi","Rendah")</f>
        <v>Tinggi</v>
      </c>
      <c r="F296" s="1" t="str">
        <f>IF(Sheet1!L296&gt;=126,"Tinggi","Rendah")</f>
        <v>Tinggi</v>
      </c>
      <c r="G296" s="1" t="str">
        <f>IF(Sheet1!M296&gt;180,"Tinggi",IF(AND(Sheet1!M296&gt;=145,Sheet1!M296&lt;=180),"Sedang","Rendah"))</f>
        <v>Tinggi</v>
      </c>
      <c r="H296" s="1" t="str">
        <f>IF(Sheet1!N296&gt;=200,"Tinggi","Rendah")</f>
        <v>Tinggi</v>
      </c>
      <c r="I296" s="3" t="s">
        <v>22</v>
      </c>
    </row>
    <row r="297" spans="1:9" x14ac:dyDescent="0.2">
      <c r="A297" s="7" t="str">
        <f>IF(AND(Sheet1!A297&gt;=5,Sheet1!A297&lt;=11),"Anak - Anak",IF(AND(Sheet1!A297&gt;=12,Sheet1!A297&lt;=25),"Remaja",IF(AND(Sheet1!A297&gt;=26,Sheet1!A297&lt;=45),"Dewasa","Lansia")))</f>
        <v>Lansia</v>
      </c>
      <c r="B297" s="1" t="str">
        <f>IF(Sheet1!H297&gt;140,"Tinggi",IF(AND(Sheet1!H297&gt;=100,Sheet1!H297&lt;=140),"Sedang","Rendah"))</f>
        <v>Sedang</v>
      </c>
      <c r="C297" s="1" t="str">
        <f>IF(Sheet1!I297&lt;=28.5,"Kurus","Gemuk")</f>
        <v>Kurus</v>
      </c>
      <c r="D297" s="1" t="str">
        <f>IF(Sheet1!J297&lt;=17,"Kurus",IF(AND(Sheet1!J297&gt;=18,Sheet1!J297&lt;=27),"Normal","Gemuk"))</f>
        <v>Normal</v>
      </c>
      <c r="E297" s="1" t="str">
        <f>IF(Sheet1!K297&gt;=200,"Tinggi","Rendah")</f>
        <v>Tinggi</v>
      </c>
      <c r="F297" s="1" t="str">
        <f>IF(Sheet1!L297&gt;=126,"Tinggi","Rendah")</f>
        <v>Tinggi</v>
      </c>
      <c r="G297" s="1" t="str">
        <f>IF(Sheet1!M297&gt;180,"Tinggi",IF(AND(Sheet1!M297&gt;=145,Sheet1!M297&lt;=180),"Sedang","Rendah"))</f>
        <v>Tinggi</v>
      </c>
      <c r="H297" s="1" t="str">
        <f>IF(Sheet1!N297&gt;=200,"Tinggi","Rendah")</f>
        <v>Rendah</v>
      </c>
      <c r="I297" s="3" t="s">
        <v>22</v>
      </c>
    </row>
    <row r="298" spans="1:9" x14ac:dyDescent="0.2">
      <c r="A298" s="7" t="str">
        <f>IF(AND(Sheet1!A298&gt;=5,Sheet1!A298&lt;=11),"Anak - Anak",IF(AND(Sheet1!A298&gt;=12,Sheet1!A298&lt;=25),"Remaja",IF(AND(Sheet1!A298&gt;=26,Sheet1!A298&lt;=45),"Dewasa","Lansia")))</f>
        <v>Dewasa</v>
      </c>
      <c r="B298" s="1" t="str">
        <f>IF(Sheet1!H298&gt;140,"Tinggi",IF(AND(Sheet1!H298&gt;=100,Sheet1!H298&lt;=140),"Sedang","Rendah"))</f>
        <v>Sedang</v>
      </c>
      <c r="C298" s="1" t="str">
        <f>IF(Sheet1!I298&lt;=28.5,"Kurus","Gemuk")</f>
        <v>Gemuk</v>
      </c>
      <c r="D298" s="1" t="str">
        <f>IF(Sheet1!J298&lt;=17,"Kurus",IF(AND(Sheet1!J298&gt;=18,Sheet1!J298&lt;=27),"Normal","Gemuk"))</f>
        <v>Gemuk</v>
      </c>
      <c r="E298" s="1" t="str">
        <f>IF(Sheet1!K298&gt;=200,"Tinggi","Rendah")</f>
        <v>Tinggi</v>
      </c>
      <c r="F298" s="1" t="str">
        <f>IF(Sheet1!L298&gt;=126,"Tinggi","Rendah")</f>
        <v>Tinggi</v>
      </c>
      <c r="G298" s="1" t="str">
        <f>IF(Sheet1!M298&gt;180,"Tinggi",IF(AND(Sheet1!M298&gt;=145,Sheet1!M298&lt;=180),"Sedang","Rendah"))</f>
        <v>Tinggi</v>
      </c>
      <c r="H298" s="1" t="str">
        <f>IF(Sheet1!N298&gt;=200,"Tinggi","Rendah")</f>
        <v>Tinggi</v>
      </c>
      <c r="I298" s="3" t="s">
        <v>22</v>
      </c>
    </row>
    <row r="299" spans="1:9" x14ac:dyDescent="0.2">
      <c r="A299" s="7" t="str">
        <f>IF(AND(Sheet1!A299&gt;=5,Sheet1!A299&lt;=11),"Anak - Anak",IF(AND(Sheet1!A299&gt;=12,Sheet1!A299&lt;=25),"Remaja",IF(AND(Sheet1!A299&gt;=26,Sheet1!A299&lt;=45),"Dewasa","Lansia")))</f>
        <v>Dewasa</v>
      </c>
      <c r="B299" s="1" t="str">
        <f>IF(Sheet1!H299&gt;140,"Tinggi",IF(AND(Sheet1!H299&gt;=100,Sheet1!H299&lt;=140),"Sedang","Rendah"))</f>
        <v>Sedang</v>
      </c>
      <c r="C299" s="1" t="str">
        <f>IF(Sheet1!I299&lt;=28.5,"Kurus","Gemuk")</f>
        <v>Gemuk</v>
      </c>
      <c r="D299" s="1" t="str">
        <f>IF(Sheet1!J299&lt;=17,"Kurus",IF(AND(Sheet1!J299&gt;=18,Sheet1!J299&lt;=27),"Normal","Gemuk"))</f>
        <v>Gemuk</v>
      </c>
      <c r="E299" s="1" t="str">
        <f>IF(Sheet1!K299&gt;=200,"Tinggi","Rendah")</f>
        <v>Tinggi</v>
      </c>
      <c r="F299" s="1" t="str">
        <f>IF(Sheet1!L299&gt;=126,"Tinggi","Rendah")</f>
        <v>Tinggi</v>
      </c>
      <c r="G299" s="1" t="str">
        <f>IF(Sheet1!M299&gt;180,"Tinggi",IF(AND(Sheet1!M299&gt;=145,Sheet1!M299&lt;=180),"Sedang","Rendah"))</f>
        <v>Tinggi</v>
      </c>
      <c r="H299" s="1" t="str">
        <f>IF(Sheet1!N299&gt;=200,"Tinggi","Rendah")</f>
        <v>Rendah</v>
      </c>
      <c r="I299" s="3" t="s">
        <v>22</v>
      </c>
    </row>
    <row r="300" spans="1:9" x14ac:dyDescent="0.2">
      <c r="A300" s="7" t="str">
        <f>IF(AND(Sheet1!A300&gt;=5,Sheet1!A300&lt;=11),"Anak - Anak",IF(AND(Sheet1!A300&gt;=12,Sheet1!A300&lt;=25),"Remaja",IF(AND(Sheet1!A300&gt;=26,Sheet1!A300&lt;=45),"Dewasa","Lansia")))</f>
        <v>Dewasa</v>
      </c>
      <c r="B300" s="1" t="str">
        <f>IF(Sheet1!H300&gt;140,"Tinggi",IF(AND(Sheet1!H300&gt;=100,Sheet1!H300&lt;=140),"Sedang","Rendah"))</f>
        <v>Sedang</v>
      </c>
      <c r="C300" s="1" t="str">
        <f>IF(Sheet1!I300&lt;=28.5,"Kurus","Gemuk")</f>
        <v>Gemuk</v>
      </c>
      <c r="D300" s="1" t="str">
        <f>IF(Sheet1!J300&lt;=17,"Kurus",IF(AND(Sheet1!J300&gt;=18,Sheet1!J300&lt;=27),"Normal","Gemuk"))</f>
        <v>Gemuk</v>
      </c>
      <c r="E300" s="1" t="str">
        <f>IF(Sheet1!K300&gt;=200,"Tinggi","Rendah")</f>
        <v>Tinggi</v>
      </c>
      <c r="F300" s="1" t="str">
        <f>IF(Sheet1!L300&gt;=126,"Tinggi","Rendah")</f>
        <v>Tinggi</v>
      </c>
      <c r="G300" s="1" t="str">
        <f>IF(Sheet1!M300&gt;180,"Tinggi",IF(AND(Sheet1!M300&gt;=145,Sheet1!M300&lt;=180),"Sedang","Rendah"))</f>
        <v>Tinggi</v>
      </c>
      <c r="H300" s="1" t="str">
        <f>IF(Sheet1!N300&gt;=200,"Tinggi","Rendah")</f>
        <v>Rendah</v>
      </c>
      <c r="I300" s="3" t="s">
        <v>22</v>
      </c>
    </row>
    <row r="301" spans="1:9" x14ac:dyDescent="0.2">
      <c r="A301" s="7" t="str">
        <f>IF(AND(Sheet1!A301&gt;=5,Sheet1!A301&lt;=11),"Anak - Anak",IF(AND(Sheet1!A301&gt;=12,Sheet1!A301&lt;=25),"Remaja",IF(AND(Sheet1!A301&gt;=26,Sheet1!A301&lt;=45),"Dewasa","Lansia")))</f>
        <v>Lansia</v>
      </c>
      <c r="B301" s="1" t="str">
        <f>IF(Sheet1!H301&gt;140,"Tinggi",IF(AND(Sheet1!H301&gt;=100,Sheet1!H301&lt;=140),"Sedang","Rendah"))</f>
        <v>Sedang</v>
      </c>
      <c r="C301" s="1" t="str">
        <f>IF(Sheet1!I301&lt;=28.5,"Kurus","Gemuk")</f>
        <v>Gemuk</v>
      </c>
      <c r="D301" s="1" t="str">
        <f>IF(Sheet1!J301&lt;=17,"Kurus",IF(AND(Sheet1!J301&gt;=18,Sheet1!J301&lt;=27),"Normal","Gemuk"))</f>
        <v>Gemuk</v>
      </c>
      <c r="E301" s="1" t="str">
        <f>IF(Sheet1!K301&gt;=200,"Tinggi","Rendah")</f>
        <v>Tinggi</v>
      </c>
      <c r="F301" s="1" t="str">
        <f>IF(Sheet1!L301&gt;=126,"Tinggi","Rendah")</f>
        <v>Tinggi</v>
      </c>
      <c r="G301" s="1" t="str">
        <f>IF(Sheet1!M301&gt;180,"Tinggi",IF(AND(Sheet1!M301&gt;=145,Sheet1!M301&lt;=180),"Sedang","Rendah"))</f>
        <v>Tinggi</v>
      </c>
      <c r="H301" s="1" t="str">
        <f>IF(Sheet1!N301&gt;=200,"Tinggi","Rendah")</f>
        <v>Rendah</v>
      </c>
      <c r="I301" s="3" t="s">
        <v>22</v>
      </c>
    </row>
    <row r="302" spans="1:9" x14ac:dyDescent="0.2">
      <c r="A302" s="7" t="str">
        <f>IF(AND(Sheet1!A302&gt;=5,Sheet1!A302&lt;=11),"Anak - Anak",IF(AND(Sheet1!A302&gt;=12,Sheet1!A302&lt;=25),"Remaja",IF(AND(Sheet1!A302&gt;=26,Sheet1!A302&lt;=45),"Dewasa","Lansia")))</f>
        <v>Lansia</v>
      </c>
      <c r="B302" s="1" t="str">
        <f>IF(Sheet1!H302&gt;140,"Tinggi",IF(AND(Sheet1!H302&gt;=100,Sheet1!H302&lt;=140),"Sedang","Rendah"))</f>
        <v>Sedang</v>
      </c>
      <c r="C302" s="1" t="str">
        <f>IF(Sheet1!I302&lt;=28.5,"Kurus","Gemuk")</f>
        <v>Gemuk</v>
      </c>
      <c r="D302" s="1" t="str">
        <f>IF(Sheet1!J302&lt;=17,"Kurus",IF(AND(Sheet1!J302&gt;=18,Sheet1!J302&lt;=27),"Normal","Gemuk"))</f>
        <v>Gemuk</v>
      </c>
      <c r="E302" s="1" t="str">
        <f>IF(Sheet1!K302&gt;=200,"Tinggi","Rendah")</f>
        <v>Tinggi</v>
      </c>
      <c r="F302" s="1" t="str">
        <f>IF(Sheet1!L302&gt;=126,"Tinggi","Rendah")</f>
        <v>Tinggi</v>
      </c>
      <c r="G302" s="1" t="str">
        <f>IF(Sheet1!M302&gt;180,"Tinggi",IF(AND(Sheet1!M302&gt;=145,Sheet1!M302&lt;=180),"Sedang","Rendah"))</f>
        <v>Tinggi</v>
      </c>
      <c r="H302" s="1" t="str">
        <f>IF(Sheet1!N302&gt;=200,"Tinggi","Rendah")</f>
        <v>Rendah</v>
      </c>
      <c r="I302" s="3" t="s">
        <v>22</v>
      </c>
    </row>
    <row r="303" spans="1:9" x14ac:dyDescent="0.2">
      <c r="A303" s="7" t="str">
        <f>IF(AND(Sheet1!A303&gt;=5,Sheet1!A303&lt;=11),"Anak - Anak",IF(AND(Sheet1!A303&gt;=12,Sheet1!A303&lt;=25),"Remaja",IF(AND(Sheet1!A303&gt;=26,Sheet1!A303&lt;=45),"Dewasa","Lansia")))</f>
        <v>Dewasa</v>
      </c>
      <c r="B303" s="1" t="str">
        <f>IF(Sheet1!H303&gt;140,"Tinggi",IF(AND(Sheet1!H303&gt;=100,Sheet1!H303&lt;=140),"Sedang","Rendah"))</f>
        <v>Rendah</v>
      </c>
      <c r="C303" s="1" t="str">
        <f>IF(Sheet1!I303&lt;=28.5,"Kurus","Gemuk")</f>
        <v>Kurus</v>
      </c>
      <c r="D303" s="1" t="str">
        <f>IF(Sheet1!J303&lt;=17,"Kurus",IF(AND(Sheet1!J303&gt;=18,Sheet1!J303&lt;=27),"Normal","Gemuk"))</f>
        <v>Normal</v>
      </c>
      <c r="E303" s="1" t="str">
        <f>IF(Sheet1!K303&gt;=200,"Tinggi","Rendah")</f>
        <v>Tinggi</v>
      </c>
      <c r="F303" s="1" t="str">
        <f>IF(Sheet1!L303&gt;=126,"Tinggi","Rendah")</f>
        <v>Tinggi</v>
      </c>
      <c r="G303" s="1" t="str">
        <f>IF(Sheet1!M303&gt;180,"Tinggi",IF(AND(Sheet1!M303&gt;=145,Sheet1!M303&lt;=180),"Sedang","Rendah"))</f>
        <v>Tinggi</v>
      </c>
      <c r="H303" s="1" t="str">
        <f>IF(Sheet1!N303&gt;=200,"Tinggi","Rendah")</f>
        <v>Tinggi</v>
      </c>
      <c r="I303" s="3" t="s">
        <v>22</v>
      </c>
    </row>
    <row r="304" spans="1:9" x14ac:dyDescent="0.2">
      <c r="A304" s="7" t="str">
        <f>IF(AND(Sheet1!A304&gt;=5,Sheet1!A304&lt;=11),"Anak - Anak",IF(AND(Sheet1!A304&gt;=12,Sheet1!A304&lt;=25),"Remaja",IF(AND(Sheet1!A304&gt;=26,Sheet1!A304&lt;=45),"Dewasa","Lansia")))</f>
        <v>Lansia</v>
      </c>
      <c r="B304" s="1" t="str">
        <f>IF(Sheet1!H304&gt;140,"Tinggi",IF(AND(Sheet1!H304&gt;=100,Sheet1!H304&lt;=140),"Sedang","Rendah"))</f>
        <v>Sedang</v>
      </c>
      <c r="C304" s="1" t="str">
        <f>IF(Sheet1!I304&lt;=28.5,"Kurus","Gemuk")</f>
        <v>Kurus</v>
      </c>
      <c r="D304" s="1" t="str">
        <f>IF(Sheet1!J304&lt;=17,"Kurus",IF(AND(Sheet1!J304&gt;=18,Sheet1!J304&lt;=27),"Normal","Gemuk"))</f>
        <v>Normal</v>
      </c>
      <c r="E304" s="1" t="str">
        <f>IF(Sheet1!K304&gt;=200,"Tinggi","Rendah")</f>
        <v>Tinggi</v>
      </c>
      <c r="F304" s="1" t="str">
        <f>IF(Sheet1!L304&gt;=126,"Tinggi","Rendah")</f>
        <v>Tinggi</v>
      </c>
      <c r="G304" s="1" t="str">
        <f>IF(Sheet1!M304&gt;180,"Tinggi",IF(AND(Sheet1!M304&gt;=145,Sheet1!M304&lt;=180),"Sedang","Rendah"))</f>
        <v>Tinggi</v>
      </c>
      <c r="H304" s="1" t="str">
        <f>IF(Sheet1!N304&gt;=200,"Tinggi","Rendah")</f>
        <v>Tinggi</v>
      </c>
      <c r="I304" s="3" t="s">
        <v>22</v>
      </c>
    </row>
    <row r="305" spans="1:9" x14ac:dyDescent="0.2">
      <c r="A305" s="7" t="str">
        <f>IF(AND(Sheet1!A305&gt;=5,Sheet1!A305&lt;=11),"Anak - Anak",IF(AND(Sheet1!A305&gt;=12,Sheet1!A305&lt;=25),"Remaja",IF(AND(Sheet1!A305&gt;=26,Sheet1!A305&lt;=45),"Dewasa","Lansia")))</f>
        <v>Lansia</v>
      </c>
      <c r="B305" s="1" t="str">
        <f>IF(Sheet1!H305&gt;140,"Tinggi",IF(AND(Sheet1!H305&gt;=100,Sheet1!H305&lt;=140),"Sedang","Rendah"))</f>
        <v>Sedang</v>
      </c>
      <c r="C305" s="1" t="str">
        <f>IF(Sheet1!I305&lt;=28.5,"Kurus","Gemuk")</f>
        <v>Gemuk</v>
      </c>
      <c r="D305" s="1" t="str">
        <f>IF(Sheet1!J305&lt;=17,"Kurus",IF(AND(Sheet1!J305&gt;=18,Sheet1!J305&lt;=27),"Normal","Gemuk"))</f>
        <v>Gemuk</v>
      </c>
      <c r="E305" s="1" t="str">
        <f>IF(Sheet1!K305&gt;=200,"Tinggi","Rendah")</f>
        <v>Tinggi</v>
      </c>
      <c r="F305" s="1" t="str">
        <f>IF(Sheet1!L305&gt;=126,"Tinggi","Rendah")</f>
        <v>Tinggi</v>
      </c>
      <c r="G305" s="1" t="str">
        <f>IF(Sheet1!M305&gt;180,"Tinggi",IF(AND(Sheet1!M305&gt;=145,Sheet1!M305&lt;=180),"Sedang","Rendah"))</f>
        <v>Tinggi</v>
      </c>
      <c r="H305" s="1" t="str">
        <f>IF(Sheet1!N305&gt;=200,"Tinggi","Rendah")</f>
        <v>Tinggi</v>
      </c>
      <c r="I305" s="3" t="s">
        <v>22</v>
      </c>
    </row>
    <row r="306" spans="1:9" x14ac:dyDescent="0.2">
      <c r="A306" s="7" t="str">
        <f>IF(AND(Sheet1!A306&gt;=5,Sheet1!A306&lt;=11),"Anak - Anak",IF(AND(Sheet1!A306&gt;=12,Sheet1!A306&lt;=25),"Remaja",IF(AND(Sheet1!A306&gt;=26,Sheet1!A306&lt;=45),"Dewasa","Lansia")))</f>
        <v>Dewasa</v>
      </c>
      <c r="B306" s="1" t="str">
        <f>IF(Sheet1!H306&gt;140,"Tinggi",IF(AND(Sheet1!H306&gt;=100,Sheet1!H306&lt;=140),"Sedang","Rendah"))</f>
        <v>Tinggi</v>
      </c>
      <c r="C306" s="1" t="str">
        <f>IF(Sheet1!I306&lt;=28.5,"Kurus","Gemuk")</f>
        <v>Gemuk</v>
      </c>
      <c r="D306" s="1" t="str">
        <f>IF(Sheet1!J306&lt;=17,"Kurus",IF(AND(Sheet1!J306&gt;=18,Sheet1!J306&lt;=27),"Normal","Gemuk"))</f>
        <v>Gemuk</v>
      </c>
      <c r="E306" s="1" t="str">
        <f>IF(Sheet1!K306&gt;=200,"Tinggi","Rendah")</f>
        <v>Tinggi</v>
      </c>
      <c r="F306" s="1" t="str">
        <f>IF(Sheet1!L306&gt;=126,"Tinggi","Rendah")</f>
        <v>Tinggi</v>
      </c>
      <c r="G306" s="1" t="str">
        <f>IF(Sheet1!M306&gt;180,"Tinggi",IF(AND(Sheet1!M306&gt;=145,Sheet1!M306&lt;=180),"Sedang","Rendah"))</f>
        <v>Tinggi</v>
      </c>
      <c r="H306" s="1" t="str">
        <f>IF(Sheet1!N306&gt;=200,"Tinggi","Rendah")</f>
        <v>Rendah</v>
      </c>
      <c r="I306" s="3" t="s">
        <v>22</v>
      </c>
    </row>
    <row r="307" spans="1:9" x14ac:dyDescent="0.2">
      <c r="A307" s="7" t="str">
        <f>IF(AND(Sheet1!A307&gt;=5,Sheet1!A307&lt;=11),"Anak - Anak",IF(AND(Sheet1!A307&gt;=12,Sheet1!A307&lt;=25),"Remaja",IF(AND(Sheet1!A307&gt;=26,Sheet1!A307&lt;=45),"Dewasa","Lansia")))</f>
        <v>Dewasa</v>
      </c>
      <c r="B307" s="1" t="str">
        <f>IF(Sheet1!H307&gt;140,"Tinggi",IF(AND(Sheet1!H307&gt;=100,Sheet1!H307&lt;=140),"Sedang","Rendah"))</f>
        <v>Sedang</v>
      </c>
      <c r="C307" s="1" t="str">
        <f>IF(Sheet1!I307&lt;=28.5,"Kurus","Gemuk")</f>
        <v>Gemuk</v>
      </c>
      <c r="D307" s="1" t="str">
        <f>IF(Sheet1!J307&lt;=17,"Kurus",IF(AND(Sheet1!J307&gt;=18,Sheet1!J307&lt;=27),"Normal","Gemuk"))</f>
        <v>Gemuk</v>
      </c>
      <c r="E307" s="1" t="str">
        <f>IF(Sheet1!K307&gt;=200,"Tinggi","Rendah")</f>
        <v>Tinggi</v>
      </c>
      <c r="F307" s="1" t="str">
        <f>IF(Sheet1!L307&gt;=126,"Tinggi","Rendah")</f>
        <v>Tinggi</v>
      </c>
      <c r="G307" s="1" t="str">
        <f>IF(Sheet1!M307&gt;180,"Tinggi",IF(AND(Sheet1!M307&gt;=145,Sheet1!M307&lt;=180),"Sedang","Rendah"))</f>
        <v>Tinggi</v>
      </c>
      <c r="H307" s="1" t="str">
        <f>IF(Sheet1!N307&gt;=200,"Tinggi","Rendah")</f>
        <v>Rendah</v>
      </c>
      <c r="I307" s="3" t="s">
        <v>22</v>
      </c>
    </row>
    <row r="308" spans="1:9" x14ac:dyDescent="0.2">
      <c r="A308" s="7" t="str">
        <f>IF(AND(Sheet1!A308&gt;=5,Sheet1!A308&lt;=11),"Anak - Anak",IF(AND(Sheet1!A308&gt;=12,Sheet1!A308&lt;=25),"Remaja",IF(AND(Sheet1!A308&gt;=26,Sheet1!A308&lt;=45),"Dewasa","Lansia")))</f>
        <v>Lansia</v>
      </c>
      <c r="B308" s="1" t="str">
        <f>IF(Sheet1!H308&gt;140,"Tinggi",IF(AND(Sheet1!H308&gt;=100,Sheet1!H308&lt;=140),"Sedang","Rendah"))</f>
        <v>Sedang</v>
      </c>
      <c r="C308" s="1" t="str">
        <f>IF(Sheet1!I308&lt;=28.5,"Kurus","Gemuk")</f>
        <v>Gemuk</v>
      </c>
      <c r="D308" s="1" t="str">
        <f>IF(Sheet1!J308&lt;=17,"Kurus",IF(AND(Sheet1!J308&gt;=18,Sheet1!J308&lt;=27),"Normal","Gemuk"))</f>
        <v>Gemuk</v>
      </c>
      <c r="E308" s="1" t="str">
        <f>IF(Sheet1!K308&gt;=200,"Tinggi","Rendah")</f>
        <v>Rendah</v>
      </c>
      <c r="F308" s="1" t="str">
        <f>IF(Sheet1!L308&gt;=126,"Tinggi","Rendah")</f>
        <v>Rendah</v>
      </c>
      <c r="G308" s="1" t="str">
        <f>IF(Sheet1!M308&gt;180,"Tinggi",IF(AND(Sheet1!M308&gt;=145,Sheet1!M308&lt;=180),"Sedang","Rendah"))</f>
        <v>Rendah</v>
      </c>
      <c r="H308" s="1" t="str">
        <f>IF(Sheet1!N308&gt;=200,"Tinggi","Rendah")</f>
        <v>Rendah</v>
      </c>
      <c r="I308" s="3" t="s">
        <v>22</v>
      </c>
    </row>
    <row r="309" spans="1:9" x14ac:dyDescent="0.2">
      <c r="A309" s="7" t="str">
        <f>IF(AND(Sheet1!A309&gt;=5,Sheet1!A309&lt;=11),"Anak - Anak",IF(AND(Sheet1!A309&gt;=12,Sheet1!A309&lt;=25),"Remaja",IF(AND(Sheet1!A309&gt;=26,Sheet1!A309&lt;=45),"Dewasa","Lansia")))</f>
        <v>Dewasa</v>
      </c>
      <c r="B309" s="1" t="str">
        <f>IF(Sheet1!H309&gt;140,"Tinggi",IF(AND(Sheet1!H309&gt;=100,Sheet1!H309&lt;=140),"Sedang","Rendah"))</f>
        <v>Sedang</v>
      </c>
      <c r="C309" s="1" t="str">
        <f>IF(Sheet1!I309&lt;=28.5,"Kurus","Gemuk")</f>
        <v>Gemuk</v>
      </c>
      <c r="D309" s="1" t="str">
        <f>IF(Sheet1!J309&lt;=17,"Kurus",IF(AND(Sheet1!J309&gt;=18,Sheet1!J309&lt;=27),"Normal","Gemuk"))</f>
        <v>Normal</v>
      </c>
      <c r="E309" s="1" t="str">
        <f>IF(Sheet1!K309&gt;=200,"Tinggi","Rendah")</f>
        <v>Tinggi</v>
      </c>
      <c r="F309" s="1" t="str">
        <f>IF(Sheet1!L309&gt;=126,"Tinggi","Rendah")</f>
        <v>Tinggi</v>
      </c>
      <c r="G309" s="1" t="str">
        <f>IF(Sheet1!M309&gt;180,"Tinggi",IF(AND(Sheet1!M309&gt;=145,Sheet1!M309&lt;=180),"Sedang","Rendah"))</f>
        <v>Tinggi</v>
      </c>
      <c r="H309" s="1" t="str">
        <f>IF(Sheet1!N309&gt;=200,"Tinggi","Rendah")</f>
        <v>Tinggi</v>
      </c>
      <c r="I309" s="3" t="s">
        <v>22</v>
      </c>
    </row>
    <row r="310" spans="1:9" x14ac:dyDescent="0.2">
      <c r="A310" s="7" t="str">
        <f>IF(AND(Sheet1!A310&gt;=5,Sheet1!A310&lt;=11),"Anak - Anak",IF(AND(Sheet1!A310&gt;=12,Sheet1!A310&lt;=25),"Remaja",IF(AND(Sheet1!A310&gt;=26,Sheet1!A310&lt;=45),"Dewasa","Lansia")))</f>
        <v>Dewasa</v>
      </c>
      <c r="B310" s="1" t="str">
        <f>IF(Sheet1!H310&gt;140,"Tinggi",IF(AND(Sheet1!H310&gt;=100,Sheet1!H310&lt;=140),"Sedang","Rendah"))</f>
        <v>Sedang</v>
      </c>
      <c r="C310" s="1" t="str">
        <f>IF(Sheet1!I310&lt;=28.5,"Kurus","Gemuk")</f>
        <v>Gemuk</v>
      </c>
      <c r="D310" s="1" t="str">
        <f>IF(Sheet1!J310&lt;=17,"Kurus",IF(AND(Sheet1!J310&gt;=18,Sheet1!J310&lt;=27),"Normal","Gemuk"))</f>
        <v>Gemuk</v>
      </c>
      <c r="E310" s="1" t="str">
        <f>IF(Sheet1!K310&gt;=200,"Tinggi","Rendah")</f>
        <v>Tinggi</v>
      </c>
      <c r="F310" s="1" t="str">
        <f>IF(Sheet1!L310&gt;=126,"Tinggi","Rendah")</f>
        <v>Tinggi</v>
      </c>
      <c r="G310" s="1" t="str">
        <f>IF(Sheet1!M310&gt;180,"Tinggi",IF(AND(Sheet1!M310&gt;=145,Sheet1!M310&lt;=180),"Sedang","Rendah"))</f>
        <v>Tinggi</v>
      </c>
      <c r="H310" s="1" t="str">
        <f>IF(Sheet1!N310&gt;=200,"Tinggi","Rendah")</f>
        <v>Tinggi</v>
      </c>
      <c r="I310" s="3" t="s">
        <v>23</v>
      </c>
    </row>
    <row r="311" spans="1:9" x14ac:dyDescent="0.2">
      <c r="A311" s="7" t="str">
        <f>IF(AND(Sheet1!A311&gt;=5,Sheet1!A311&lt;=11),"Anak - Anak",IF(AND(Sheet1!A311&gt;=12,Sheet1!A311&lt;=25),"Remaja",IF(AND(Sheet1!A311&gt;=26,Sheet1!A311&lt;=45),"Dewasa","Lansia")))</f>
        <v>Lansia</v>
      </c>
      <c r="B311" s="1" t="str">
        <f>IF(Sheet1!H311&gt;140,"Tinggi",IF(AND(Sheet1!H311&gt;=100,Sheet1!H311&lt;=140),"Sedang","Rendah"))</f>
        <v>Tinggi</v>
      </c>
      <c r="C311" s="1" t="str">
        <f>IF(Sheet1!I311&lt;=28.5,"Kurus","Gemuk")</f>
        <v>Gemuk</v>
      </c>
      <c r="D311" s="1" t="str">
        <f>IF(Sheet1!J311&lt;=17,"Kurus",IF(AND(Sheet1!J311&gt;=18,Sheet1!J311&lt;=27),"Normal","Gemuk"))</f>
        <v>Gemuk</v>
      </c>
      <c r="E311" s="1" t="str">
        <f>IF(Sheet1!K311&gt;=200,"Tinggi","Rendah")</f>
        <v>Tinggi</v>
      </c>
      <c r="F311" s="1" t="str">
        <f>IF(Sheet1!L311&gt;=126,"Tinggi","Rendah")</f>
        <v>Tinggi</v>
      </c>
      <c r="G311" s="1" t="str">
        <f>IF(Sheet1!M311&gt;180,"Tinggi",IF(AND(Sheet1!M311&gt;=145,Sheet1!M311&lt;=180),"Sedang","Rendah"))</f>
        <v>Tinggi</v>
      </c>
      <c r="H311" s="1" t="str">
        <f>IF(Sheet1!N311&gt;=200,"Tinggi","Rendah")</f>
        <v>Tinggi</v>
      </c>
      <c r="I311" s="4" t="s">
        <v>23</v>
      </c>
    </row>
    <row r="312" spans="1:9" x14ac:dyDescent="0.2">
      <c r="A312" s="7" t="str">
        <f>IF(AND(Sheet1!A312&gt;=5,Sheet1!A312&lt;=11),"Anak - Anak",IF(AND(Sheet1!A312&gt;=12,Sheet1!A312&lt;=25),"Remaja",IF(AND(Sheet1!A312&gt;=26,Sheet1!A312&lt;=45),"Dewasa","Lansia")))</f>
        <v>Dewasa</v>
      </c>
      <c r="B312" s="1" t="str">
        <f>IF(Sheet1!H312&gt;140,"Tinggi",IF(AND(Sheet1!H312&gt;=100,Sheet1!H312&lt;=140),"Sedang","Rendah"))</f>
        <v>Sedang</v>
      </c>
      <c r="C312" s="1" t="str">
        <f>IF(Sheet1!I312&lt;=28.5,"Kurus","Gemuk")</f>
        <v>Gemuk</v>
      </c>
      <c r="D312" s="1" t="str">
        <f>IF(Sheet1!J312&lt;=17,"Kurus",IF(AND(Sheet1!J312&gt;=18,Sheet1!J312&lt;=27),"Normal","Gemuk"))</f>
        <v>Gemuk</v>
      </c>
      <c r="E312" s="1" t="str">
        <f>IF(Sheet1!K312&gt;=200,"Tinggi","Rendah")</f>
        <v>Tinggi</v>
      </c>
      <c r="F312" s="1" t="str">
        <f>IF(Sheet1!L312&gt;=126,"Tinggi","Rendah")</f>
        <v>Tinggi</v>
      </c>
      <c r="G312" s="1" t="str">
        <f>IF(Sheet1!M312&gt;180,"Tinggi",IF(AND(Sheet1!M312&gt;=145,Sheet1!M312&lt;=180),"Sedang","Rendah"))</f>
        <v>Tinggi</v>
      </c>
      <c r="H312" s="1" t="str">
        <f>IF(Sheet1!N312&gt;=200,"Tinggi","Rendah")</f>
        <v>Rendah</v>
      </c>
      <c r="I312" s="3" t="s">
        <v>23</v>
      </c>
    </row>
    <row r="313" spans="1:9" x14ac:dyDescent="0.2">
      <c r="A313" s="7" t="str">
        <f>IF(AND(Sheet1!A313&gt;=5,Sheet1!A313&lt;=11),"Anak - Anak",IF(AND(Sheet1!A313&gt;=12,Sheet1!A313&lt;=25),"Remaja",IF(AND(Sheet1!A313&gt;=26,Sheet1!A313&lt;=45),"Dewasa","Lansia")))</f>
        <v>Dewasa</v>
      </c>
      <c r="B313" s="1" t="str">
        <f>IF(Sheet1!H313&gt;140,"Tinggi",IF(AND(Sheet1!H313&gt;=100,Sheet1!H313&lt;=140),"Sedang","Rendah"))</f>
        <v>Tinggi</v>
      </c>
      <c r="C313" s="1" t="str">
        <f>IF(Sheet1!I313&lt;=28.5,"Kurus","Gemuk")</f>
        <v>Gemuk</v>
      </c>
      <c r="D313" s="1" t="str">
        <f>IF(Sheet1!J313&lt;=17,"Kurus",IF(AND(Sheet1!J313&gt;=18,Sheet1!J313&lt;=27),"Normal","Gemuk"))</f>
        <v>Gemuk</v>
      </c>
      <c r="E313" s="1" t="str">
        <f>IF(Sheet1!K313&gt;=200,"Tinggi","Rendah")</f>
        <v>Tinggi</v>
      </c>
      <c r="F313" s="1" t="str">
        <f>IF(Sheet1!L313&gt;=126,"Tinggi","Rendah")</f>
        <v>Tinggi</v>
      </c>
      <c r="G313" s="1" t="str">
        <f>IF(Sheet1!M313&gt;180,"Tinggi",IF(AND(Sheet1!M313&gt;=145,Sheet1!M313&lt;=180),"Sedang","Rendah"))</f>
        <v>Tinggi</v>
      </c>
      <c r="H313" s="1" t="str">
        <f>IF(Sheet1!N313&gt;=200,"Tinggi","Rendah")</f>
        <v>Rendah</v>
      </c>
      <c r="I313" s="3" t="s">
        <v>23</v>
      </c>
    </row>
    <row r="314" spans="1:9" x14ac:dyDescent="0.2">
      <c r="A314" s="7" t="str">
        <f>IF(AND(Sheet1!A314&gt;=5,Sheet1!A314&lt;=11),"Anak - Anak",IF(AND(Sheet1!A314&gt;=12,Sheet1!A314&lt;=25),"Remaja",IF(AND(Sheet1!A314&gt;=26,Sheet1!A314&lt;=45),"Dewasa","Lansia")))</f>
        <v>Lansia</v>
      </c>
      <c r="B314" s="1" t="str">
        <f>IF(Sheet1!H314&gt;140,"Tinggi",IF(AND(Sheet1!H314&gt;=100,Sheet1!H314&lt;=140),"Sedang","Rendah"))</f>
        <v>Tinggi</v>
      </c>
      <c r="C314" s="1" t="str">
        <f>IF(Sheet1!I314&lt;=28.5,"Kurus","Gemuk")</f>
        <v>Gemuk</v>
      </c>
      <c r="D314" s="1" t="str">
        <f>IF(Sheet1!J314&lt;=17,"Kurus",IF(AND(Sheet1!J314&gt;=18,Sheet1!J314&lt;=27),"Normal","Gemuk"))</f>
        <v>Gemuk</v>
      </c>
      <c r="E314" s="1" t="str">
        <f>IF(Sheet1!K314&gt;=200,"Tinggi","Rendah")</f>
        <v>Tinggi</v>
      </c>
      <c r="F314" s="1" t="str">
        <f>IF(Sheet1!L314&gt;=126,"Tinggi","Rendah")</f>
        <v>Tinggi</v>
      </c>
      <c r="G314" s="1" t="str">
        <f>IF(Sheet1!M314&gt;180,"Tinggi",IF(AND(Sheet1!M314&gt;=145,Sheet1!M314&lt;=180),"Sedang","Rendah"))</f>
        <v>Tinggi</v>
      </c>
      <c r="H314" s="1" t="str">
        <f>IF(Sheet1!N314&gt;=200,"Tinggi","Rendah")</f>
        <v>Rendah</v>
      </c>
      <c r="I314" s="3" t="s">
        <v>23</v>
      </c>
    </row>
    <row r="315" spans="1:9" x14ac:dyDescent="0.2">
      <c r="A315" s="7" t="str">
        <f>IF(AND(Sheet1!A315&gt;=5,Sheet1!A315&lt;=11),"Anak - Anak",IF(AND(Sheet1!A315&gt;=12,Sheet1!A315&lt;=25),"Remaja",IF(AND(Sheet1!A315&gt;=26,Sheet1!A315&lt;=45),"Dewasa","Lansia")))</f>
        <v>Lansia</v>
      </c>
      <c r="B315" s="1" t="str">
        <f>IF(Sheet1!H315&gt;140,"Tinggi",IF(AND(Sheet1!H315&gt;=100,Sheet1!H315&lt;=140),"Sedang","Rendah"))</f>
        <v>Tinggi</v>
      </c>
      <c r="C315" s="1" t="str">
        <f>IF(Sheet1!I315&lt;=28.5,"Kurus","Gemuk")</f>
        <v>Gemuk</v>
      </c>
      <c r="D315" s="1" t="str">
        <f>IF(Sheet1!J315&lt;=17,"Kurus",IF(AND(Sheet1!J315&gt;=18,Sheet1!J315&lt;=27),"Normal","Gemuk"))</f>
        <v>Gemuk</v>
      </c>
      <c r="E315" s="1" t="str">
        <f>IF(Sheet1!K315&gt;=200,"Tinggi","Rendah")</f>
        <v>Tinggi</v>
      </c>
      <c r="F315" s="1" t="str">
        <f>IF(Sheet1!L315&gt;=126,"Tinggi","Rendah")</f>
        <v>Tinggi</v>
      </c>
      <c r="G315" s="1" t="str">
        <f>IF(Sheet1!M315&gt;180,"Tinggi",IF(AND(Sheet1!M315&gt;=145,Sheet1!M315&lt;=180),"Sedang","Rendah"))</f>
        <v>Tinggi</v>
      </c>
      <c r="H315" s="1" t="str">
        <f>IF(Sheet1!N315&gt;=200,"Tinggi","Rendah")</f>
        <v>Rendah</v>
      </c>
      <c r="I315" s="3" t="s">
        <v>23</v>
      </c>
    </row>
    <row r="316" spans="1:9" x14ac:dyDescent="0.2">
      <c r="A316" s="7" t="str">
        <f>IF(AND(Sheet1!A316&gt;=5,Sheet1!A316&lt;=11),"Anak - Anak",IF(AND(Sheet1!A316&gt;=12,Sheet1!A316&lt;=25),"Remaja",IF(AND(Sheet1!A316&gt;=26,Sheet1!A316&lt;=45),"Dewasa","Lansia")))</f>
        <v>Lansia</v>
      </c>
      <c r="B316" s="1" t="str">
        <f>IF(Sheet1!H316&gt;140,"Tinggi",IF(AND(Sheet1!H316&gt;=100,Sheet1!H316&lt;=140),"Sedang","Rendah"))</f>
        <v>Tinggi</v>
      </c>
      <c r="C316" s="1" t="str">
        <f>IF(Sheet1!I316&lt;=28.5,"Kurus","Gemuk")</f>
        <v>Gemuk</v>
      </c>
      <c r="D316" s="1" t="str">
        <f>IF(Sheet1!J316&lt;=17,"Kurus",IF(AND(Sheet1!J316&gt;=18,Sheet1!J316&lt;=27),"Normal","Gemuk"))</f>
        <v>Normal</v>
      </c>
      <c r="E316" s="1" t="str">
        <f>IF(Sheet1!K316&gt;=200,"Tinggi","Rendah")</f>
        <v>Rendah</v>
      </c>
      <c r="F316" s="1" t="str">
        <f>IF(Sheet1!L316&gt;=126,"Tinggi","Rendah")</f>
        <v>Tinggi</v>
      </c>
      <c r="G316" s="1" t="str">
        <f>IF(Sheet1!M316&gt;180,"Tinggi",IF(AND(Sheet1!M316&gt;=145,Sheet1!M316&lt;=180),"Sedang","Rendah"))</f>
        <v>Tinggi</v>
      </c>
      <c r="H316" s="1" t="str">
        <f>IF(Sheet1!N316&gt;=200,"Tinggi","Rendah")</f>
        <v>Rendah</v>
      </c>
      <c r="I316" s="3" t="s">
        <v>23</v>
      </c>
    </row>
    <row r="317" spans="1:9" x14ac:dyDescent="0.2">
      <c r="A317" s="7" t="str">
        <f>IF(AND(Sheet1!A317&gt;=5,Sheet1!A317&lt;=11),"Anak - Anak",IF(AND(Sheet1!A317&gt;=12,Sheet1!A317&lt;=25),"Remaja",IF(AND(Sheet1!A317&gt;=26,Sheet1!A317&lt;=45),"Dewasa","Lansia")))</f>
        <v>Dewasa</v>
      </c>
      <c r="B317" s="1" t="str">
        <f>IF(Sheet1!H317&gt;140,"Tinggi",IF(AND(Sheet1!H317&gt;=100,Sheet1!H317&lt;=140),"Sedang","Rendah"))</f>
        <v>Sedang</v>
      </c>
      <c r="C317" s="1" t="str">
        <f>IF(Sheet1!I317&lt;=28.5,"Kurus","Gemuk")</f>
        <v>Gemuk</v>
      </c>
      <c r="D317" s="1" t="str">
        <f>IF(Sheet1!J317&lt;=17,"Kurus",IF(AND(Sheet1!J317&gt;=18,Sheet1!J317&lt;=27),"Normal","Gemuk"))</f>
        <v>Normal</v>
      </c>
      <c r="E317" s="1" t="str">
        <f>IF(Sheet1!K317&gt;=200,"Tinggi","Rendah")</f>
        <v>Rendah</v>
      </c>
      <c r="F317" s="1" t="str">
        <f>IF(Sheet1!L317&gt;=126,"Tinggi","Rendah")</f>
        <v>Tinggi</v>
      </c>
      <c r="G317" s="1" t="str">
        <f>IF(Sheet1!M317&gt;180,"Tinggi",IF(AND(Sheet1!M317&gt;=145,Sheet1!M317&lt;=180),"Sedang","Rendah"))</f>
        <v>Tinggi</v>
      </c>
      <c r="H317" s="1" t="str">
        <f>IF(Sheet1!N317&gt;=200,"Tinggi","Rendah")</f>
        <v>Rendah</v>
      </c>
      <c r="I317" s="4" t="s">
        <v>23</v>
      </c>
    </row>
    <row r="318" spans="1:9" x14ac:dyDescent="0.2">
      <c r="A318" s="7" t="str">
        <f>IF(AND(Sheet1!A318&gt;=5,Sheet1!A318&lt;=11),"Anak - Anak",IF(AND(Sheet1!A318&gt;=12,Sheet1!A318&lt;=25),"Remaja",IF(AND(Sheet1!A318&gt;=26,Sheet1!A318&lt;=45),"Dewasa","Lansia")))</f>
        <v>Dewasa</v>
      </c>
      <c r="B318" s="1" t="str">
        <f>IF(Sheet1!H318&gt;140,"Tinggi",IF(AND(Sheet1!H318&gt;=100,Sheet1!H318&lt;=140),"Sedang","Rendah"))</f>
        <v>Sedang</v>
      </c>
      <c r="C318" s="1" t="str">
        <f>IF(Sheet1!I318&lt;=28.5,"Kurus","Gemuk")</f>
        <v>Gemuk</v>
      </c>
      <c r="D318" s="1" t="str">
        <f>IF(Sheet1!J318&lt;=17,"Kurus",IF(AND(Sheet1!J318&gt;=18,Sheet1!J318&lt;=27),"Normal","Gemuk"))</f>
        <v>Gemuk</v>
      </c>
      <c r="E318" s="1" t="str">
        <f>IF(Sheet1!K318&gt;=200,"Tinggi","Rendah")</f>
        <v>Tinggi</v>
      </c>
      <c r="F318" s="1" t="str">
        <f>IF(Sheet1!L318&gt;=126,"Tinggi","Rendah")</f>
        <v>Tinggi</v>
      </c>
      <c r="G318" s="1" t="str">
        <f>IF(Sheet1!M318&gt;180,"Tinggi",IF(AND(Sheet1!M318&gt;=145,Sheet1!M318&lt;=180),"Sedang","Rendah"))</f>
        <v>Tinggi</v>
      </c>
      <c r="H318" s="1" t="str">
        <f>IF(Sheet1!N318&gt;=200,"Tinggi","Rendah")</f>
        <v>Rendah</v>
      </c>
      <c r="I318" s="3" t="s">
        <v>23</v>
      </c>
    </row>
    <row r="319" spans="1:9" x14ac:dyDescent="0.2">
      <c r="A319" s="7" t="str">
        <f>IF(AND(Sheet1!A319&gt;=5,Sheet1!A319&lt;=11),"Anak - Anak",IF(AND(Sheet1!A319&gt;=12,Sheet1!A319&lt;=25),"Remaja",IF(AND(Sheet1!A319&gt;=26,Sheet1!A319&lt;=45),"Dewasa","Lansia")))</f>
        <v>Remaja</v>
      </c>
      <c r="B319" s="1" t="str">
        <f>IF(Sheet1!H319&gt;140,"Tinggi",IF(AND(Sheet1!H319&gt;=100,Sheet1!H319&lt;=140),"Sedang","Rendah"))</f>
        <v>Sedang</v>
      </c>
      <c r="C319" s="1" t="str">
        <f>IF(Sheet1!I319&lt;=28.5,"Kurus","Gemuk")</f>
        <v>Kurus</v>
      </c>
      <c r="D319" s="1" t="str">
        <f>IF(Sheet1!J319&lt;=17,"Kurus",IF(AND(Sheet1!J319&gt;=18,Sheet1!J319&lt;=27),"Normal","Gemuk"))</f>
        <v>Gemuk</v>
      </c>
      <c r="E319" s="1" t="str">
        <f>IF(Sheet1!K319&gt;=200,"Tinggi","Rendah")</f>
        <v>Tinggi</v>
      </c>
      <c r="F319" s="1" t="str">
        <f>IF(Sheet1!L319&gt;=126,"Tinggi","Rendah")</f>
        <v>Tinggi</v>
      </c>
      <c r="G319" s="1" t="str">
        <f>IF(Sheet1!M319&gt;180,"Tinggi",IF(AND(Sheet1!M319&gt;=145,Sheet1!M319&lt;=180),"Sedang","Rendah"))</f>
        <v>Tinggi</v>
      </c>
      <c r="H319" s="1" t="str">
        <f>IF(Sheet1!N319&gt;=200,"Tinggi","Rendah")</f>
        <v>Rendah</v>
      </c>
      <c r="I319" s="3" t="s">
        <v>24</v>
      </c>
    </row>
    <row r="320" spans="1:9" x14ac:dyDescent="0.2">
      <c r="A320" s="7" t="str">
        <f>IF(AND(Sheet1!A320&gt;=5,Sheet1!A320&lt;=11),"Anak - Anak",IF(AND(Sheet1!A320&gt;=12,Sheet1!A320&lt;=25),"Remaja",IF(AND(Sheet1!A320&gt;=26,Sheet1!A320&lt;=45),"Dewasa","Lansia")))</f>
        <v>Dewasa</v>
      </c>
      <c r="B320" s="1" t="str">
        <f>IF(Sheet1!H320&gt;140,"Tinggi",IF(AND(Sheet1!H320&gt;=100,Sheet1!H320&lt;=140),"Sedang","Rendah"))</f>
        <v>Sedang</v>
      </c>
      <c r="C320" s="1" t="str">
        <f>IF(Sheet1!I320&lt;=28.5,"Kurus","Gemuk")</f>
        <v>Kurus</v>
      </c>
      <c r="D320" s="1" t="str">
        <f>IF(Sheet1!J320&lt;=17,"Kurus",IF(AND(Sheet1!J320&gt;=18,Sheet1!J320&lt;=27),"Normal","Gemuk"))</f>
        <v>Normal</v>
      </c>
      <c r="E320" s="1" t="str">
        <f>IF(Sheet1!K320&gt;=200,"Tinggi","Rendah")</f>
        <v>Tinggi</v>
      </c>
      <c r="F320" s="1" t="str">
        <f>IF(Sheet1!L320&gt;=126,"Tinggi","Rendah")</f>
        <v>Tinggi</v>
      </c>
      <c r="G320" s="1" t="str">
        <f>IF(Sheet1!M320&gt;180,"Tinggi",IF(AND(Sheet1!M320&gt;=145,Sheet1!M320&lt;=180),"Sedang","Rendah"))</f>
        <v>Tinggi</v>
      </c>
      <c r="H320" s="1" t="str">
        <f>IF(Sheet1!N320&gt;=200,"Tinggi","Rendah")</f>
        <v>Rendah</v>
      </c>
      <c r="I320" s="4" t="s">
        <v>24</v>
      </c>
    </row>
    <row r="321" spans="1:9" x14ac:dyDescent="0.2">
      <c r="A321" s="7" t="str">
        <f>IF(AND(Sheet1!A321&gt;=5,Sheet1!A321&lt;=11),"Anak - Anak",IF(AND(Sheet1!A321&gt;=12,Sheet1!A321&lt;=25),"Remaja",IF(AND(Sheet1!A321&gt;=26,Sheet1!A321&lt;=45),"Dewasa","Lansia")))</f>
        <v>Dewasa</v>
      </c>
      <c r="B321" s="1" t="str">
        <f>IF(Sheet1!H321&gt;140,"Tinggi",IF(AND(Sheet1!H321&gt;=100,Sheet1!H321&lt;=140),"Sedang","Rendah"))</f>
        <v>Tinggi</v>
      </c>
      <c r="C321" s="1" t="str">
        <f>IF(Sheet1!I321&lt;=28.5,"Kurus","Gemuk")</f>
        <v>Kurus</v>
      </c>
      <c r="D321" s="1" t="str">
        <f>IF(Sheet1!J321&lt;=17,"Kurus",IF(AND(Sheet1!J321&gt;=18,Sheet1!J321&lt;=27),"Normal","Gemuk"))</f>
        <v>Gemuk</v>
      </c>
      <c r="E321" s="1" t="str">
        <f>IF(Sheet1!K321&gt;=200,"Tinggi","Rendah")</f>
        <v>Tinggi</v>
      </c>
      <c r="F321" s="1" t="str">
        <f>IF(Sheet1!L321&gt;=126,"Tinggi","Rendah")</f>
        <v>Tinggi</v>
      </c>
      <c r="G321" s="1" t="str">
        <f>IF(Sheet1!M321&gt;180,"Tinggi",IF(AND(Sheet1!M321&gt;=145,Sheet1!M321&lt;=180),"Sedang","Rendah"))</f>
        <v>Tinggi</v>
      </c>
      <c r="H321" s="1" t="str">
        <f>IF(Sheet1!N321&gt;=200,"Tinggi","Rendah")</f>
        <v>Rendah</v>
      </c>
      <c r="I321" s="3" t="s">
        <v>24</v>
      </c>
    </row>
    <row r="322" spans="1:9" x14ac:dyDescent="0.2">
      <c r="A322" s="7" t="str">
        <f>IF(AND(Sheet1!A322&gt;=5,Sheet1!A322&lt;=11),"Anak - Anak",IF(AND(Sheet1!A322&gt;=12,Sheet1!A322&lt;=25),"Remaja",IF(AND(Sheet1!A322&gt;=26,Sheet1!A322&lt;=45),"Dewasa","Lansia")))</f>
        <v>Dewasa</v>
      </c>
      <c r="B322" s="1" t="str">
        <f>IF(Sheet1!H322&gt;140,"Tinggi",IF(AND(Sheet1!H322&gt;=100,Sheet1!H322&lt;=140),"Sedang","Rendah"))</f>
        <v>Tinggi</v>
      </c>
      <c r="C322" s="1" t="str">
        <f>IF(Sheet1!I322&lt;=28.5,"Kurus","Gemuk")</f>
        <v>Gemuk</v>
      </c>
      <c r="D322" s="1" t="str">
        <f>IF(Sheet1!J322&lt;=17,"Kurus",IF(AND(Sheet1!J322&gt;=18,Sheet1!J322&lt;=27),"Normal","Gemuk"))</f>
        <v>Normal</v>
      </c>
      <c r="E322" s="1" t="str">
        <f>IF(Sheet1!K322&gt;=200,"Tinggi","Rendah")</f>
        <v>Tinggi</v>
      </c>
      <c r="F322" s="1" t="str">
        <f>IF(Sheet1!L322&gt;=126,"Tinggi","Rendah")</f>
        <v>Tinggi</v>
      </c>
      <c r="G322" s="1" t="str">
        <f>IF(Sheet1!M322&gt;180,"Tinggi",IF(AND(Sheet1!M322&gt;=145,Sheet1!M322&lt;=180),"Sedang","Rendah"))</f>
        <v>Tinggi</v>
      </c>
      <c r="H322" s="1" t="str">
        <f>IF(Sheet1!N322&gt;=200,"Tinggi","Rendah")</f>
        <v>Rendah</v>
      </c>
      <c r="I322" s="4" t="s">
        <v>24</v>
      </c>
    </row>
    <row r="323" spans="1:9" x14ac:dyDescent="0.2">
      <c r="A323" s="7" t="str">
        <f>IF(AND(Sheet1!A323&gt;=5,Sheet1!A323&lt;=11),"Anak - Anak",IF(AND(Sheet1!A323&gt;=12,Sheet1!A323&lt;=25),"Remaja",IF(AND(Sheet1!A323&gt;=26,Sheet1!A323&lt;=45),"Dewasa","Lansia")))</f>
        <v>Lansia</v>
      </c>
      <c r="B323" s="1" t="str">
        <f>IF(Sheet1!H323&gt;140,"Tinggi",IF(AND(Sheet1!H323&gt;=100,Sheet1!H323&lt;=140),"Sedang","Rendah"))</f>
        <v>Tinggi</v>
      </c>
      <c r="C323" s="1" t="str">
        <f>IF(Sheet1!I323&lt;=28.5,"Kurus","Gemuk")</f>
        <v>Gemuk</v>
      </c>
      <c r="D323" s="1" t="str">
        <f>IF(Sheet1!J323&lt;=17,"Kurus",IF(AND(Sheet1!J323&gt;=18,Sheet1!J323&lt;=27),"Normal","Gemuk"))</f>
        <v>Gemuk</v>
      </c>
      <c r="E323" s="1" t="str">
        <f>IF(Sheet1!K323&gt;=200,"Tinggi","Rendah")</f>
        <v>Tinggi</v>
      </c>
      <c r="F323" s="1" t="str">
        <f>IF(Sheet1!L323&gt;=126,"Tinggi","Rendah")</f>
        <v>Tinggi</v>
      </c>
      <c r="G323" s="1" t="str">
        <f>IF(Sheet1!M323&gt;180,"Tinggi",IF(AND(Sheet1!M323&gt;=145,Sheet1!M323&lt;=180),"Sedang","Rendah"))</f>
        <v>Tinggi</v>
      </c>
      <c r="H323" s="1" t="str">
        <f>IF(Sheet1!N323&gt;=200,"Tinggi","Rendah")</f>
        <v>Rendah</v>
      </c>
      <c r="I323" s="3" t="s">
        <v>23</v>
      </c>
    </row>
    <row r="324" spans="1:9" x14ac:dyDescent="0.2">
      <c r="A324" s="7" t="str">
        <f>IF(AND(Sheet1!A324&gt;=5,Sheet1!A324&lt;=11),"Anak - Anak",IF(AND(Sheet1!A324&gt;=12,Sheet1!A324&lt;=25),"Remaja",IF(AND(Sheet1!A324&gt;=26,Sheet1!A324&lt;=45),"Dewasa","Lansia")))</f>
        <v>Lansia</v>
      </c>
      <c r="B324" s="1" t="str">
        <f>IF(Sheet1!H324&gt;140,"Tinggi",IF(AND(Sheet1!H324&gt;=100,Sheet1!H324&lt;=140),"Sedang","Rendah"))</f>
        <v>Sedang</v>
      </c>
      <c r="C324" s="1" t="str">
        <f>IF(Sheet1!I324&lt;=28.5,"Kurus","Gemuk")</f>
        <v>Gemuk</v>
      </c>
      <c r="D324" s="1" t="str">
        <f>IF(Sheet1!J324&lt;=17,"Kurus",IF(AND(Sheet1!J324&gt;=18,Sheet1!J324&lt;=27),"Normal","Gemuk"))</f>
        <v>Gemuk</v>
      </c>
      <c r="E324" s="1" t="str">
        <f>IF(Sheet1!K324&gt;=200,"Tinggi","Rendah")</f>
        <v>Rendah</v>
      </c>
      <c r="F324" s="1" t="str">
        <f>IF(Sheet1!L324&gt;=126,"Tinggi","Rendah")</f>
        <v>Rendah</v>
      </c>
      <c r="G324" s="1" t="str">
        <f>IF(Sheet1!M324&gt;180,"Tinggi",IF(AND(Sheet1!M324&gt;=145,Sheet1!M324&lt;=180),"Sedang","Rendah"))</f>
        <v>Tinggi</v>
      </c>
      <c r="H324" s="1" t="str">
        <f>IF(Sheet1!N324&gt;=200,"Tinggi","Rendah")</f>
        <v>Rendah</v>
      </c>
      <c r="I324" s="3" t="s">
        <v>23</v>
      </c>
    </row>
    <row r="325" spans="1:9" x14ac:dyDescent="0.2">
      <c r="A325" s="7" t="str">
        <f>IF(AND(Sheet1!A325&gt;=5,Sheet1!A325&lt;=11),"Anak - Anak",IF(AND(Sheet1!A325&gt;=12,Sheet1!A325&lt;=25),"Remaja",IF(AND(Sheet1!A325&gt;=26,Sheet1!A325&lt;=45),"Dewasa","Lansia")))</f>
        <v>Lansia</v>
      </c>
      <c r="B325" s="1" t="str">
        <f>IF(Sheet1!H325&gt;140,"Tinggi",IF(AND(Sheet1!H325&gt;=100,Sheet1!H325&lt;=140),"Sedang","Rendah"))</f>
        <v>Tinggi</v>
      </c>
      <c r="C325" s="1" t="str">
        <f>IF(Sheet1!I325&lt;=28.5,"Kurus","Gemuk")</f>
        <v>Gemuk</v>
      </c>
      <c r="D325" s="1" t="str">
        <f>IF(Sheet1!J325&lt;=17,"Kurus",IF(AND(Sheet1!J325&gt;=18,Sheet1!J325&lt;=27),"Normal","Gemuk"))</f>
        <v>Gemuk</v>
      </c>
      <c r="E325" s="1" t="str">
        <f>IF(Sheet1!K325&gt;=200,"Tinggi","Rendah")</f>
        <v>Tinggi</v>
      </c>
      <c r="F325" s="1" t="str">
        <f>IF(Sheet1!L325&gt;=126,"Tinggi","Rendah")</f>
        <v>Tinggi</v>
      </c>
      <c r="G325" s="1" t="str">
        <f>IF(Sheet1!M325&gt;180,"Tinggi",IF(AND(Sheet1!M325&gt;=145,Sheet1!M325&lt;=180),"Sedang","Rendah"))</f>
        <v>Tinggi</v>
      </c>
      <c r="H325" s="1" t="str">
        <f>IF(Sheet1!N325&gt;=200,"Tinggi","Rendah")</f>
        <v>Rendah</v>
      </c>
      <c r="I325" s="3" t="s">
        <v>23</v>
      </c>
    </row>
    <row r="326" spans="1:9" x14ac:dyDescent="0.2">
      <c r="A326" s="7" t="str">
        <f>IF(AND(Sheet1!A326&gt;=5,Sheet1!A326&lt;=11),"Anak - Anak",IF(AND(Sheet1!A326&gt;=12,Sheet1!A326&lt;=25),"Remaja",IF(AND(Sheet1!A326&gt;=26,Sheet1!A326&lt;=45),"Dewasa","Lansia")))</f>
        <v>Lansia</v>
      </c>
      <c r="B326" s="1" t="str">
        <f>IF(Sheet1!H326&gt;140,"Tinggi",IF(AND(Sheet1!H326&gt;=100,Sheet1!H326&lt;=140),"Sedang","Rendah"))</f>
        <v>Tinggi</v>
      </c>
      <c r="C326" s="1" t="str">
        <f>IF(Sheet1!I326&lt;=28.5,"Kurus","Gemuk")</f>
        <v>Gemuk</v>
      </c>
      <c r="D326" s="1" t="str">
        <f>IF(Sheet1!J326&lt;=17,"Kurus",IF(AND(Sheet1!J326&gt;=18,Sheet1!J326&lt;=27),"Normal","Gemuk"))</f>
        <v>Gemuk</v>
      </c>
      <c r="E326" s="1" t="str">
        <f>IF(Sheet1!K326&gt;=200,"Tinggi","Rendah")</f>
        <v>Tinggi</v>
      </c>
      <c r="F326" s="1" t="str">
        <f>IF(Sheet1!L326&gt;=126,"Tinggi","Rendah")</f>
        <v>Tinggi</v>
      </c>
      <c r="G326" s="1" t="str">
        <f>IF(Sheet1!M326&gt;180,"Tinggi",IF(AND(Sheet1!M326&gt;=145,Sheet1!M326&lt;=180),"Sedang","Rendah"))</f>
        <v>Tinggi</v>
      </c>
      <c r="H326" s="1" t="str">
        <f>IF(Sheet1!N326&gt;=200,"Tinggi","Rendah")</f>
        <v>Rendah</v>
      </c>
      <c r="I326" s="4" t="s">
        <v>23</v>
      </c>
    </row>
    <row r="327" spans="1:9" x14ac:dyDescent="0.2">
      <c r="A327" s="7" t="str">
        <f>IF(AND(Sheet1!A327&gt;=5,Sheet1!A327&lt;=11),"Anak - Anak",IF(AND(Sheet1!A327&gt;=12,Sheet1!A327&lt;=25),"Remaja",IF(AND(Sheet1!A327&gt;=26,Sheet1!A327&lt;=45),"Dewasa","Lansia")))</f>
        <v>Lansia</v>
      </c>
      <c r="B327" s="1" t="str">
        <f>IF(Sheet1!H327&gt;140,"Tinggi",IF(AND(Sheet1!H327&gt;=100,Sheet1!H327&lt;=140),"Sedang","Rendah"))</f>
        <v>Sedang</v>
      </c>
      <c r="C327" s="1" t="str">
        <f>IF(Sheet1!I327&lt;=28.5,"Kurus","Gemuk")</f>
        <v>Gemuk</v>
      </c>
      <c r="D327" s="1" t="str">
        <f>IF(Sheet1!J327&lt;=17,"Kurus",IF(AND(Sheet1!J327&gt;=18,Sheet1!J327&lt;=27),"Normal","Gemuk"))</f>
        <v>Gemuk</v>
      </c>
      <c r="E327" s="1" t="str">
        <f>IF(Sheet1!K327&gt;=200,"Tinggi","Rendah")</f>
        <v>Rendah</v>
      </c>
      <c r="F327" s="1" t="str">
        <f>IF(Sheet1!L327&gt;=126,"Tinggi","Rendah")</f>
        <v>Tinggi</v>
      </c>
      <c r="G327" s="1" t="str">
        <f>IF(Sheet1!M327&gt;180,"Tinggi",IF(AND(Sheet1!M327&gt;=145,Sheet1!M327&lt;=180),"Sedang","Rendah"))</f>
        <v>Sedang</v>
      </c>
      <c r="H327" s="1" t="str">
        <f>IF(Sheet1!N327&gt;=200,"Tinggi","Rendah")</f>
        <v>Rendah</v>
      </c>
      <c r="I327" s="4" t="s">
        <v>23</v>
      </c>
    </row>
    <row r="328" spans="1:9" x14ac:dyDescent="0.2">
      <c r="A328" s="7" t="str">
        <f>IF(AND(Sheet1!A328&gt;=5,Sheet1!A328&lt;=11),"Anak - Anak",IF(AND(Sheet1!A328&gt;=12,Sheet1!A328&lt;=25),"Remaja",IF(AND(Sheet1!A328&gt;=26,Sheet1!A328&lt;=45),"Dewasa","Lansia")))</f>
        <v>Lansia</v>
      </c>
      <c r="B328" s="1" t="str">
        <f>IF(Sheet1!H328&gt;140,"Tinggi",IF(AND(Sheet1!H328&gt;=100,Sheet1!H328&lt;=140),"Sedang","Rendah"))</f>
        <v>Tinggi</v>
      </c>
      <c r="C328" s="1" t="str">
        <f>IF(Sheet1!I328&lt;=28.5,"Kurus","Gemuk")</f>
        <v>Gemuk</v>
      </c>
      <c r="D328" s="1" t="str">
        <f>IF(Sheet1!J328&lt;=17,"Kurus",IF(AND(Sheet1!J328&gt;=18,Sheet1!J328&lt;=27),"Normal","Gemuk"))</f>
        <v>Gemuk</v>
      </c>
      <c r="E328" s="1" t="str">
        <f>IF(Sheet1!K328&gt;=200,"Tinggi","Rendah")</f>
        <v>Tinggi</v>
      </c>
      <c r="F328" s="1" t="str">
        <f>IF(Sheet1!L328&gt;=126,"Tinggi","Rendah")</f>
        <v>Tinggi</v>
      </c>
      <c r="G328" s="1" t="str">
        <f>IF(Sheet1!M328&gt;180,"Tinggi",IF(AND(Sheet1!M328&gt;=145,Sheet1!M328&lt;=180),"Sedang","Rendah"))</f>
        <v>Tinggi</v>
      </c>
      <c r="H328" s="1" t="str">
        <f>IF(Sheet1!N328&gt;=200,"Tinggi","Rendah")</f>
        <v>Rendah</v>
      </c>
      <c r="I328" s="4" t="s">
        <v>23</v>
      </c>
    </row>
    <row r="329" spans="1:9" x14ac:dyDescent="0.2">
      <c r="A329" s="7" t="str">
        <f>IF(AND(Sheet1!A329&gt;=5,Sheet1!A329&lt;=11),"Anak - Anak",IF(AND(Sheet1!A329&gt;=12,Sheet1!A329&lt;=25),"Remaja",IF(AND(Sheet1!A329&gt;=26,Sheet1!A329&lt;=45),"Dewasa","Lansia")))</f>
        <v>Lansia</v>
      </c>
      <c r="B329" s="1" t="str">
        <f>IF(Sheet1!H329&gt;140,"Tinggi",IF(AND(Sheet1!H329&gt;=100,Sheet1!H329&lt;=140),"Sedang","Rendah"))</f>
        <v>Tinggi</v>
      </c>
      <c r="C329" s="1" t="str">
        <f>IF(Sheet1!I329&lt;=28.5,"Kurus","Gemuk")</f>
        <v>Gemuk</v>
      </c>
      <c r="D329" s="1" t="str">
        <f>IF(Sheet1!J329&lt;=17,"Kurus",IF(AND(Sheet1!J329&gt;=18,Sheet1!J329&lt;=27),"Normal","Gemuk"))</f>
        <v>Gemuk</v>
      </c>
      <c r="E329" s="1" t="str">
        <f>IF(Sheet1!K329&gt;=200,"Tinggi","Rendah")</f>
        <v>Tinggi</v>
      </c>
      <c r="F329" s="1" t="str">
        <f>IF(Sheet1!L329&gt;=126,"Tinggi","Rendah")</f>
        <v>Tinggi</v>
      </c>
      <c r="G329" s="1" t="str">
        <f>IF(Sheet1!M329&gt;180,"Tinggi",IF(AND(Sheet1!M329&gt;=145,Sheet1!M329&lt;=180),"Sedang","Rendah"))</f>
        <v>Sedang</v>
      </c>
      <c r="H329" s="1" t="str">
        <f>IF(Sheet1!N329&gt;=200,"Tinggi","Rendah")</f>
        <v>Rendah</v>
      </c>
      <c r="I329" s="4" t="s">
        <v>23</v>
      </c>
    </row>
    <row r="330" spans="1:9" x14ac:dyDescent="0.2">
      <c r="A330" s="7" t="str">
        <f>IF(AND(Sheet1!A330&gt;=5,Sheet1!A330&lt;=11),"Anak - Anak",IF(AND(Sheet1!A330&gt;=12,Sheet1!A330&lt;=25),"Remaja",IF(AND(Sheet1!A330&gt;=26,Sheet1!A330&lt;=45),"Dewasa","Lansia")))</f>
        <v>Dewasa</v>
      </c>
      <c r="B330" s="1" t="str">
        <f>IF(Sheet1!H330&gt;140,"Tinggi",IF(AND(Sheet1!H330&gt;=100,Sheet1!H330&lt;=140),"Sedang","Rendah"))</f>
        <v>Tinggi</v>
      </c>
      <c r="C330" s="1" t="str">
        <f>IF(Sheet1!I330&lt;=28.5,"Kurus","Gemuk")</f>
        <v>Kurus</v>
      </c>
      <c r="D330" s="1" t="str">
        <f>IF(Sheet1!J330&lt;=17,"Kurus",IF(AND(Sheet1!J330&gt;=18,Sheet1!J330&lt;=27),"Normal","Gemuk"))</f>
        <v>Gemuk</v>
      </c>
      <c r="E330" s="1" t="str">
        <f>IF(Sheet1!K330&gt;=200,"Tinggi","Rendah")</f>
        <v>Tinggi</v>
      </c>
      <c r="F330" s="1" t="str">
        <f>IF(Sheet1!L330&gt;=126,"Tinggi","Rendah")</f>
        <v>Tinggi</v>
      </c>
      <c r="G330" s="1" t="str">
        <f>IF(Sheet1!M330&gt;180,"Tinggi",IF(AND(Sheet1!M330&gt;=145,Sheet1!M330&lt;=180),"Sedang","Rendah"))</f>
        <v>Tinggi</v>
      </c>
      <c r="H330" s="1" t="str">
        <f>IF(Sheet1!N330&gt;=200,"Tinggi","Rendah")</f>
        <v>Rendah</v>
      </c>
      <c r="I330" s="4" t="s">
        <v>23</v>
      </c>
    </row>
    <row r="331" spans="1:9" x14ac:dyDescent="0.2">
      <c r="A331" s="7" t="str">
        <f>IF(AND(Sheet1!A331&gt;=5,Sheet1!A331&lt;=11),"Anak - Anak",IF(AND(Sheet1!A331&gt;=12,Sheet1!A331&lt;=25),"Remaja",IF(AND(Sheet1!A331&gt;=26,Sheet1!A331&lt;=45),"Dewasa","Lansia")))</f>
        <v>Dewasa</v>
      </c>
      <c r="B331" s="1" t="str">
        <f>IF(Sheet1!H331&gt;140,"Tinggi",IF(AND(Sheet1!H331&gt;=100,Sheet1!H331&lt;=140),"Sedang","Rendah"))</f>
        <v>Tinggi</v>
      </c>
      <c r="C331" s="1" t="str">
        <f>IF(Sheet1!I331&lt;=28.5,"Kurus","Gemuk")</f>
        <v>Gemuk</v>
      </c>
      <c r="D331" s="1" t="str">
        <f>IF(Sheet1!J331&lt;=17,"Kurus",IF(AND(Sheet1!J331&gt;=18,Sheet1!J331&lt;=27),"Normal","Gemuk"))</f>
        <v>Gemuk</v>
      </c>
      <c r="E331" s="1" t="str">
        <f>IF(Sheet1!K331&gt;=200,"Tinggi","Rendah")</f>
        <v>Tinggi</v>
      </c>
      <c r="F331" s="1" t="str">
        <f>IF(Sheet1!L331&gt;=126,"Tinggi","Rendah")</f>
        <v>Tinggi</v>
      </c>
      <c r="G331" s="1" t="str">
        <f>IF(Sheet1!M331&gt;180,"Tinggi",IF(AND(Sheet1!M331&gt;=145,Sheet1!M331&lt;=180),"Sedang","Rendah"))</f>
        <v>Tinggi</v>
      </c>
      <c r="H331" s="1" t="str">
        <f>IF(Sheet1!N331&gt;=200,"Tinggi","Rendah")</f>
        <v>Rendah</v>
      </c>
      <c r="I331" s="4" t="s">
        <v>23</v>
      </c>
    </row>
    <row r="332" spans="1:9" x14ac:dyDescent="0.2">
      <c r="A332" s="7" t="str">
        <f>IF(AND(Sheet1!A332&gt;=5,Sheet1!A332&lt;=11),"Anak - Anak",IF(AND(Sheet1!A332&gt;=12,Sheet1!A332&lt;=25),"Remaja",IF(AND(Sheet1!A332&gt;=26,Sheet1!A332&lt;=45),"Dewasa","Lansia")))</f>
        <v>Lansia</v>
      </c>
      <c r="B332" s="1" t="str">
        <f>IF(Sheet1!H332&gt;140,"Tinggi",IF(AND(Sheet1!H332&gt;=100,Sheet1!H332&lt;=140),"Sedang","Rendah"))</f>
        <v>Tinggi</v>
      </c>
      <c r="C332" s="1" t="str">
        <f>IF(Sheet1!I332&lt;=28.5,"Kurus","Gemuk")</f>
        <v>Gemuk</v>
      </c>
      <c r="D332" s="1" t="str">
        <f>IF(Sheet1!J332&lt;=17,"Kurus",IF(AND(Sheet1!J332&gt;=18,Sheet1!J332&lt;=27),"Normal","Gemuk"))</f>
        <v>Gemuk</v>
      </c>
      <c r="E332" s="1" t="str">
        <f>IF(Sheet1!K332&gt;=200,"Tinggi","Rendah")</f>
        <v>Tinggi</v>
      </c>
      <c r="F332" s="1" t="str">
        <f>IF(Sheet1!L332&gt;=126,"Tinggi","Rendah")</f>
        <v>Tinggi</v>
      </c>
      <c r="G332" s="1" t="str">
        <f>IF(Sheet1!M332&gt;180,"Tinggi",IF(AND(Sheet1!M332&gt;=145,Sheet1!M332&lt;=180),"Sedang","Rendah"))</f>
        <v>Tinggi</v>
      </c>
      <c r="H332" s="1" t="str">
        <f>IF(Sheet1!N332&gt;=200,"Tinggi","Rendah")</f>
        <v>Rendah</v>
      </c>
      <c r="I332" s="4" t="s">
        <v>23</v>
      </c>
    </row>
    <row r="333" spans="1:9" x14ac:dyDescent="0.2">
      <c r="A333" s="7" t="str">
        <f>IF(AND(Sheet1!A333&gt;=5,Sheet1!A333&lt;=11),"Anak - Anak",IF(AND(Sheet1!A333&gt;=12,Sheet1!A333&lt;=25),"Remaja",IF(AND(Sheet1!A333&gt;=26,Sheet1!A333&lt;=45),"Dewasa","Lansia")))</f>
        <v>Dewasa</v>
      </c>
      <c r="B333" s="1" t="str">
        <f>IF(Sheet1!H333&gt;140,"Tinggi",IF(AND(Sheet1!H333&gt;=100,Sheet1!H333&lt;=140),"Sedang","Rendah"))</f>
        <v>Tinggi</v>
      </c>
      <c r="C333" s="1" t="str">
        <f>IF(Sheet1!I333&lt;=28.5,"Kurus","Gemuk")</f>
        <v>Gemuk</v>
      </c>
      <c r="D333" s="1" t="str">
        <f>IF(Sheet1!J333&lt;=17,"Kurus",IF(AND(Sheet1!J333&gt;=18,Sheet1!J333&lt;=27),"Normal","Gemuk"))</f>
        <v>Gemuk</v>
      </c>
      <c r="E333" s="1" t="str">
        <f>IF(Sheet1!K333&gt;=200,"Tinggi","Rendah")</f>
        <v>Tinggi</v>
      </c>
      <c r="F333" s="1" t="str">
        <f>IF(Sheet1!L333&gt;=126,"Tinggi","Rendah")</f>
        <v>Tinggi</v>
      </c>
      <c r="G333" s="1" t="str">
        <f>IF(Sheet1!M333&gt;180,"Tinggi",IF(AND(Sheet1!M333&gt;=145,Sheet1!M333&lt;=180),"Sedang","Rendah"))</f>
        <v>Tinggi</v>
      </c>
      <c r="H333" s="1" t="str">
        <f>IF(Sheet1!N333&gt;=200,"Tinggi","Rendah")</f>
        <v>Rendah</v>
      </c>
      <c r="I333" s="3" t="s">
        <v>23</v>
      </c>
    </row>
    <row r="334" spans="1:9" x14ac:dyDescent="0.2">
      <c r="A334" s="7" t="str">
        <f>IF(AND(Sheet1!A334&gt;=5,Sheet1!A334&lt;=11),"Anak - Anak",IF(AND(Sheet1!A334&gt;=12,Sheet1!A334&lt;=25),"Remaja",IF(AND(Sheet1!A334&gt;=26,Sheet1!A334&lt;=45),"Dewasa","Lansia")))</f>
        <v>Dewasa</v>
      </c>
      <c r="B334" s="1" t="str">
        <f>IF(Sheet1!H334&gt;140,"Tinggi",IF(AND(Sheet1!H334&gt;=100,Sheet1!H334&lt;=140),"Sedang","Rendah"))</f>
        <v>Tinggi</v>
      </c>
      <c r="C334" s="1" t="str">
        <f>IF(Sheet1!I334&lt;=28.5,"Kurus","Gemuk")</f>
        <v>Gemuk</v>
      </c>
      <c r="D334" s="1" t="str">
        <f>IF(Sheet1!J334&lt;=17,"Kurus",IF(AND(Sheet1!J334&gt;=18,Sheet1!J334&lt;=27),"Normal","Gemuk"))</f>
        <v>Normal</v>
      </c>
      <c r="E334" s="1" t="str">
        <f>IF(Sheet1!K334&gt;=200,"Tinggi","Rendah")</f>
        <v>Tinggi</v>
      </c>
      <c r="F334" s="1" t="str">
        <f>IF(Sheet1!L334&gt;=126,"Tinggi","Rendah")</f>
        <v>Tinggi</v>
      </c>
      <c r="G334" s="1" t="str">
        <f>IF(Sheet1!M334&gt;180,"Tinggi",IF(AND(Sheet1!M334&gt;=145,Sheet1!M334&lt;=180),"Sedang","Rendah"))</f>
        <v>Sedang</v>
      </c>
      <c r="H334" s="1" t="str">
        <f>IF(Sheet1!N334&gt;=200,"Tinggi","Rendah")</f>
        <v>Rendah</v>
      </c>
      <c r="I334" s="4" t="s">
        <v>23</v>
      </c>
    </row>
    <row r="335" spans="1:9" x14ac:dyDescent="0.2">
      <c r="A335" s="7" t="str">
        <f>IF(AND(Sheet1!A335&gt;=5,Sheet1!A335&lt;=11),"Anak - Anak",IF(AND(Sheet1!A335&gt;=12,Sheet1!A335&lt;=25),"Remaja",IF(AND(Sheet1!A335&gt;=26,Sheet1!A335&lt;=45),"Dewasa","Lansia")))</f>
        <v>Lansia</v>
      </c>
      <c r="B335" s="1" t="str">
        <f>IF(Sheet1!H335&gt;140,"Tinggi",IF(AND(Sheet1!H335&gt;=100,Sheet1!H335&lt;=140),"Sedang","Rendah"))</f>
        <v>Tinggi</v>
      </c>
      <c r="C335" s="1" t="str">
        <f>IF(Sheet1!I335&lt;=28.5,"Kurus","Gemuk")</f>
        <v>Gemuk</v>
      </c>
      <c r="D335" s="1" t="str">
        <f>IF(Sheet1!J335&lt;=17,"Kurus",IF(AND(Sheet1!J335&gt;=18,Sheet1!J335&lt;=27),"Normal","Gemuk"))</f>
        <v>Gemuk</v>
      </c>
      <c r="E335" s="1" t="str">
        <f>IF(Sheet1!K335&gt;=200,"Tinggi","Rendah")</f>
        <v>Tinggi</v>
      </c>
      <c r="F335" s="1" t="str">
        <f>IF(Sheet1!L335&gt;=126,"Tinggi","Rendah")</f>
        <v>Tinggi</v>
      </c>
      <c r="G335" s="1" t="str">
        <f>IF(Sheet1!M335&gt;180,"Tinggi",IF(AND(Sheet1!M335&gt;=145,Sheet1!M335&lt;=180),"Sedang","Rendah"))</f>
        <v>Tinggi</v>
      </c>
      <c r="H335" s="1" t="str">
        <f>IF(Sheet1!N335&gt;=200,"Tinggi","Rendah")</f>
        <v>Rendah</v>
      </c>
      <c r="I335" s="4" t="s">
        <v>23</v>
      </c>
    </row>
    <row r="336" spans="1:9" x14ac:dyDescent="0.2">
      <c r="A336" s="7" t="str">
        <f>IF(AND(Sheet1!A336&gt;=5,Sheet1!A336&lt;=11),"Anak - Anak",IF(AND(Sheet1!A336&gt;=12,Sheet1!A336&lt;=25),"Remaja",IF(AND(Sheet1!A336&gt;=26,Sheet1!A336&lt;=45),"Dewasa","Lansia")))</f>
        <v>Lansia</v>
      </c>
      <c r="B336" s="1" t="str">
        <f>IF(Sheet1!H336&gt;140,"Tinggi",IF(AND(Sheet1!H336&gt;=100,Sheet1!H336&lt;=140),"Sedang","Rendah"))</f>
        <v>Tinggi</v>
      </c>
      <c r="C336" s="1" t="str">
        <f>IF(Sheet1!I336&lt;=28.5,"Kurus","Gemuk")</f>
        <v>Gemuk</v>
      </c>
      <c r="D336" s="1" t="str">
        <f>IF(Sheet1!J336&lt;=17,"Kurus",IF(AND(Sheet1!J336&gt;=18,Sheet1!J336&lt;=27),"Normal","Gemuk"))</f>
        <v>Gemuk</v>
      </c>
      <c r="E336" s="1" t="str">
        <f>IF(Sheet1!K336&gt;=200,"Tinggi","Rendah")</f>
        <v>Rendah</v>
      </c>
      <c r="F336" s="1" t="str">
        <f>IF(Sheet1!L336&gt;=126,"Tinggi","Rendah")</f>
        <v>Tinggi</v>
      </c>
      <c r="G336" s="1" t="str">
        <f>IF(Sheet1!M336&gt;180,"Tinggi",IF(AND(Sheet1!M336&gt;=145,Sheet1!M336&lt;=180),"Sedang","Rendah"))</f>
        <v>Sedang</v>
      </c>
      <c r="H336" s="1" t="str">
        <f>IF(Sheet1!N336&gt;=200,"Tinggi","Rendah")</f>
        <v>Rendah</v>
      </c>
      <c r="I336" s="4" t="s">
        <v>23</v>
      </c>
    </row>
    <row r="337" spans="1:9" x14ac:dyDescent="0.2">
      <c r="A337" s="7" t="str">
        <f>IF(AND(Sheet1!A337&gt;=5,Sheet1!A337&lt;=11),"Anak - Anak",IF(AND(Sheet1!A337&gt;=12,Sheet1!A337&lt;=25),"Remaja",IF(AND(Sheet1!A337&gt;=26,Sheet1!A337&lt;=45),"Dewasa","Lansia")))</f>
        <v>Dewasa</v>
      </c>
      <c r="B337" s="1" t="str">
        <f>IF(Sheet1!H337&gt;140,"Tinggi",IF(AND(Sheet1!H337&gt;=100,Sheet1!H337&lt;=140),"Sedang","Rendah"))</f>
        <v>Sedang</v>
      </c>
      <c r="C337" s="1" t="str">
        <f>IF(Sheet1!I337&lt;=28.5,"Kurus","Gemuk")</f>
        <v>Kurus</v>
      </c>
      <c r="D337" s="1" t="str">
        <f>IF(Sheet1!J337&lt;=17,"Kurus",IF(AND(Sheet1!J337&gt;=18,Sheet1!J337&lt;=27),"Normal","Gemuk"))</f>
        <v>Normal</v>
      </c>
      <c r="E337" s="1" t="str">
        <f>IF(Sheet1!K337&gt;=200,"Tinggi","Rendah")</f>
        <v>Tinggi</v>
      </c>
      <c r="F337" s="1" t="str">
        <f>IF(Sheet1!L337&gt;=126,"Tinggi","Rendah")</f>
        <v>Tinggi</v>
      </c>
      <c r="G337" s="1" t="str">
        <f>IF(Sheet1!M337&gt;180,"Tinggi",IF(AND(Sheet1!M337&gt;=145,Sheet1!M337&lt;=180),"Sedang","Rendah"))</f>
        <v>Tinggi</v>
      </c>
      <c r="H337" s="1" t="str">
        <f>IF(Sheet1!N337&gt;=200,"Tinggi","Rendah")</f>
        <v>Rendah</v>
      </c>
      <c r="I337" s="4" t="s">
        <v>23</v>
      </c>
    </row>
    <row r="338" spans="1:9" x14ac:dyDescent="0.2">
      <c r="A338" s="7" t="str">
        <f>IF(AND(Sheet1!A338&gt;=5,Sheet1!A338&lt;=11),"Anak - Anak",IF(AND(Sheet1!A338&gt;=12,Sheet1!A338&lt;=25),"Remaja",IF(AND(Sheet1!A338&gt;=26,Sheet1!A338&lt;=45),"Dewasa","Lansia")))</f>
        <v>Dewasa</v>
      </c>
      <c r="B338" s="1" t="str">
        <f>IF(Sheet1!H338&gt;140,"Tinggi",IF(AND(Sheet1!H338&gt;=100,Sheet1!H338&lt;=140),"Sedang","Rendah"))</f>
        <v>Sedang</v>
      </c>
      <c r="C338" s="1" t="str">
        <f>IF(Sheet1!I338&lt;=28.5,"Kurus","Gemuk")</f>
        <v>Gemuk</v>
      </c>
      <c r="D338" s="1" t="str">
        <f>IF(Sheet1!J338&lt;=17,"Kurus",IF(AND(Sheet1!J338&gt;=18,Sheet1!J338&lt;=27),"Normal","Gemuk"))</f>
        <v>Gemuk</v>
      </c>
      <c r="E338" s="1" t="str">
        <f>IF(Sheet1!K338&gt;=200,"Tinggi","Rendah")</f>
        <v>Tinggi</v>
      </c>
      <c r="F338" s="1" t="str">
        <f>IF(Sheet1!L338&gt;=126,"Tinggi","Rendah")</f>
        <v>Tinggi</v>
      </c>
      <c r="G338" s="1" t="str">
        <f>IF(Sheet1!M338&gt;180,"Tinggi",IF(AND(Sheet1!M338&gt;=145,Sheet1!M338&lt;=180),"Sedang","Rendah"))</f>
        <v>Tinggi</v>
      </c>
      <c r="H338" s="1" t="str">
        <f>IF(Sheet1!N338&gt;=200,"Tinggi","Rendah")</f>
        <v>Tinggi</v>
      </c>
      <c r="I338" s="3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5E385-6B80-EE45-A012-0D291D8E3886}">
  <dimension ref="A11:D19"/>
  <sheetViews>
    <sheetView workbookViewId="0">
      <selection activeCell="B18" sqref="B18"/>
    </sheetView>
  </sheetViews>
  <sheetFormatPr baseColWidth="10" defaultRowHeight="16" x14ac:dyDescent="0.2"/>
  <cols>
    <col min="1" max="1" width="32.5" customWidth="1"/>
  </cols>
  <sheetData>
    <row r="11" spans="1:4" x14ac:dyDescent="0.2">
      <c r="A11" t="s">
        <v>34</v>
      </c>
    </row>
    <row r="12" spans="1:4" x14ac:dyDescent="0.2">
      <c r="A12" t="s">
        <v>27</v>
      </c>
    </row>
    <row r="13" spans="1:4" x14ac:dyDescent="0.2">
      <c r="A13" t="s">
        <v>29</v>
      </c>
      <c r="B13">
        <v>337</v>
      </c>
    </row>
    <row r="14" spans="1:4" ht="18" x14ac:dyDescent="0.25">
      <c r="A14" s="6" t="s">
        <v>28</v>
      </c>
      <c r="B14">
        <f>COUNTIF(Sheet1!O:O,"Bukan DM")</f>
        <v>168</v>
      </c>
      <c r="C14">
        <f>B14/$B$13</f>
        <v>0.49851632047477745</v>
      </c>
      <c r="D14" t="str">
        <f>FIXED(C14)</f>
        <v>0,50</v>
      </c>
    </row>
    <row r="15" spans="1:4" ht="18" x14ac:dyDescent="0.25">
      <c r="A15" s="6" t="s">
        <v>30</v>
      </c>
      <c r="B15">
        <f>COUNTIF(Sheet1!O:O,"DM Tipe 1")</f>
        <v>21</v>
      </c>
      <c r="C15">
        <f>B15/$B$13</f>
        <v>6.2314540059347182E-2</v>
      </c>
      <c r="D15" t="str">
        <f t="shared" ref="D15:D18" si="0">FIXED(C15)</f>
        <v>0,06</v>
      </c>
    </row>
    <row r="16" spans="1:4" ht="18" x14ac:dyDescent="0.25">
      <c r="A16" s="6" t="s">
        <v>31</v>
      </c>
      <c r="B16">
        <f>COUNTIF(Sheet1!O:O,"DM Tipe 2")</f>
        <v>98</v>
      </c>
      <c r="C16">
        <f t="shared" ref="C16:C19" si="1">B16/$B$13</f>
        <v>0.29080118694362017</v>
      </c>
      <c r="D16" t="str">
        <f t="shared" si="0"/>
        <v>0,29</v>
      </c>
    </row>
    <row r="17" spans="1:4" ht="18" x14ac:dyDescent="0.25">
      <c r="A17" s="6" t="s">
        <v>33</v>
      </c>
      <c r="B17">
        <f>COUNTIF(Sheet1!O:O,"DM Tipe Lain")</f>
        <v>28</v>
      </c>
      <c r="C17">
        <f t="shared" si="1"/>
        <v>8.3086053412462904E-2</v>
      </c>
      <c r="D17" t="str">
        <f t="shared" si="0"/>
        <v>0,08</v>
      </c>
    </row>
    <row r="18" spans="1:4" ht="18" x14ac:dyDescent="0.25">
      <c r="A18" s="6" t="s">
        <v>32</v>
      </c>
      <c r="B18">
        <f>COUNTIF(Sheet1!O:O,"DM Gestasional")</f>
        <v>22</v>
      </c>
      <c r="C18">
        <f t="shared" si="1"/>
        <v>6.5281899109792291E-2</v>
      </c>
      <c r="D18" t="str">
        <f t="shared" si="0"/>
        <v>0,07</v>
      </c>
    </row>
    <row r="19" spans="1:4" x14ac:dyDescent="0.2">
      <c r="B19">
        <f>SUM(B14:B18)</f>
        <v>337</v>
      </c>
      <c r="C19">
        <f t="shared" si="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D518C-8FF2-714C-A05D-EE915FF8A67B}">
  <dimension ref="A8:I69"/>
  <sheetViews>
    <sheetView topLeftCell="A17" workbookViewId="0">
      <selection activeCell="J21" sqref="J21"/>
    </sheetView>
  </sheetViews>
  <sheetFormatPr baseColWidth="10" defaultRowHeight="16" x14ac:dyDescent="0.2"/>
  <cols>
    <col min="7" max="7" width="11" customWidth="1"/>
    <col min="8" max="8" width="11.83203125" customWidth="1"/>
    <col min="9" max="9" width="14.1640625" customWidth="1"/>
  </cols>
  <sheetData>
    <row r="8" spans="1:9" x14ac:dyDescent="0.2">
      <c r="D8" t="s">
        <v>39</v>
      </c>
      <c r="E8" t="s">
        <v>17</v>
      </c>
      <c r="F8" t="s">
        <v>40</v>
      </c>
      <c r="G8" t="s">
        <v>41</v>
      </c>
      <c r="H8" t="s">
        <v>42</v>
      </c>
      <c r="I8" t="s">
        <v>20</v>
      </c>
    </row>
    <row r="11" spans="1:9" x14ac:dyDescent="0.2">
      <c r="A11" t="s">
        <v>35</v>
      </c>
      <c r="D11" t="s">
        <v>0</v>
      </c>
    </row>
    <row r="12" spans="1:9" x14ac:dyDescent="0.2">
      <c r="D12" t="s">
        <v>36</v>
      </c>
      <c r="E12">
        <f>COUNTIFS(transformation!A:A,"=Remaja",transformation!I:I,"=Bukan DM")</f>
        <v>3</v>
      </c>
      <c r="F12">
        <f>COUNTIFS(transformation!A:A,"=Remaja",transformation!I:I,"=DM Tipe 1")</f>
        <v>6</v>
      </c>
      <c r="G12">
        <f>COUNTIFS(transformation!A:A,"=Remaja",transformation!I:I,"=DM Tipe 2")</f>
        <v>0</v>
      </c>
      <c r="H12">
        <f>COUNTIFS(transformation!A:A,"=Remaja",transformation!I:I,"=DM Tipe Lain")</f>
        <v>1</v>
      </c>
      <c r="I12">
        <f>COUNTIFS(transformation!A:A,"=Remaja",transformation!I:I,"=DM Gestasional")</f>
        <v>5</v>
      </c>
    </row>
    <row r="13" spans="1:9" x14ac:dyDescent="0.2">
      <c r="D13" t="s">
        <v>37</v>
      </c>
      <c r="E13">
        <f>COUNTIFS(transformation!A:A,"=Dewasa",transformation!I:I,"=Bukan DM")</f>
        <v>56</v>
      </c>
      <c r="F13">
        <f>COUNTIFS(transformation!A:A,"=Dewasa",transformation!I:I,"=DM Tipe 1")</f>
        <v>15</v>
      </c>
      <c r="G13">
        <f>COUNTIFS(transformation!A:A,"=Dewasa",transformation!I:I,"=DM Tipe 2")</f>
        <v>21</v>
      </c>
      <c r="H13">
        <f>COUNTIFS(transformation!A:A,"=Dewasa",transformation!I:I,"=DM Tipe Lain")</f>
        <v>13</v>
      </c>
      <c r="I13">
        <f>COUNTIFS(transformation!A:A,"=Dewasa",transformation!I:I,"=DM Gestasional")</f>
        <v>16</v>
      </c>
    </row>
    <row r="14" spans="1:9" x14ac:dyDescent="0.2">
      <c r="D14" t="s">
        <v>38</v>
      </c>
      <c r="E14">
        <f>COUNTIFS(transformation!A:A,"=Lansia",transformation!I:I,"=Bukan DM")</f>
        <v>109</v>
      </c>
      <c r="F14">
        <f>COUNTIFS(transformation!A:A,"=Lansia",transformation!I:I,"=DM Tipe 1")</f>
        <v>0</v>
      </c>
      <c r="G14">
        <f>COUNTIFS(transformation!A:A,"=Lansia",transformation!I:I,"=DM Tipe 2")</f>
        <v>77</v>
      </c>
      <c r="H14">
        <f>COUNTIFS(transformation!A:A,"=Lansia",transformation!I:I,"=DM Tipe Lain")</f>
        <v>14</v>
      </c>
      <c r="I14">
        <f>COUNTIFS(transformation!A:A,"=Lansia",transformation!I:I,"=DM Gestasional")</f>
        <v>1</v>
      </c>
    </row>
    <row r="16" spans="1:9" x14ac:dyDescent="0.2">
      <c r="D16" t="s">
        <v>43</v>
      </c>
    </row>
    <row r="17" spans="4:9" x14ac:dyDescent="0.2">
      <c r="D17" t="s">
        <v>15</v>
      </c>
      <c r="E17">
        <f>COUNTIFS(Sheet1!B:B,"L",Sheet1!O:O,"Bukan DM")</f>
        <v>92</v>
      </c>
      <c r="F17">
        <f>COUNTIFS(Sheet1!B:B,"L",Sheet1!O:O,"DM Tipe 1")</f>
        <v>7</v>
      </c>
      <c r="G17">
        <f>COUNTIFS(Sheet1!B:B,"L",Sheet1!O:O,"DM Tipe 2")</f>
        <v>25</v>
      </c>
      <c r="H17">
        <f>COUNTIFS(Sheet1!B:B,"L",Sheet1!O:O,"DM Tipe Lain")</f>
        <v>21</v>
      </c>
      <c r="I17">
        <f>COUNTIFS(Sheet1!B:B,"L",Sheet1!O:O,"DM Gestasional")</f>
        <v>0</v>
      </c>
    </row>
    <row r="18" spans="4:9" x14ac:dyDescent="0.2">
      <c r="D18" t="s">
        <v>18</v>
      </c>
      <c r="E18">
        <f>COUNTIFS(Sheet1!B:B,"P",Sheet1!O:O,"Bukan DM")</f>
        <v>76</v>
      </c>
      <c r="F18">
        <f>COUNTIFS(Sheet1!B:B,"P",Sheet1!O:O,"DM Tipe 1")</f>
        <v>14</v>
      </c>
      <c r="G18">
        <f>COUNTIFS(Sheet1!B:B,"P",Sheet1!O:O,"DM Tipe 2")</f>
        <v>73</v>
      </c>
      <c r="H18">
        <f>COUNTIFS(Sheet1!B:B,"P",Sheet1!O:O,"DM Tipe Lain")</f>
        <v>7</v>
      </c>
      <c r="I18">
        <f>COUNTIFS(Sheet1!B:B,"P",Sheet1!O:O,"DM Gestasional")</f>
        <v>22</v>
      </c>
    </row>
    <row r="20" spans="4:9" x14ac:dyDescent="0.2">
      <c r="D20" t="s">
        <v>2</v>
      </c>
    </row>
    <row r="21" spans="4:9" x14ac:dyDescent="0.2">
      <c r="D21" t="s">
        <v>26</v>
      </c>
      <c r="E21">
        <f>COUNTIFS(Sheet1!$C:$C,"Y",Sheet1!$O:$O,E8)</f>
        <v>0</v>
      </c>
      <c r="F21">
        <f>COUNTIFS(Sheet1!$C:$C,"Y",Sheet1!$O:$O,F8)</f>
        <v>0</v>
      </c>
      <c r="G21">
        <f>COUNTIFS(Sheet1!$C:$C,"Y",Sheet1!$O:$O,G8)</f>
        <v>1</v>
      </c>
      <c r="H21">
        <f>COUNTIFS(Sheet1!$C:$C,"Y",Sheet1!$O:$O,H8)</f>
        <v>0</v>
      </c>
      <c r="I21">
        <f>COUNTIFS(Sheet1!$C:$C,"Y",Sheet1!$O:$O,I8)</f>
        <v>22</v>
      </c>
    </row>
    <row r="22" spans="4:9" x14ac:dyDescent="0.2">
      <c r="D22" t="s">
        <v>25</v>
      </c>
      <c r="E22">
        <f>COUNTIFS(Sheet1!$C:$C,"T",Sheet1!$O:$O,E8)</f>
        <v>168</v>
      </c>
      <c r="F22">
        <f>COUNTIFS(Sheet1!$C:$C,"T",Sheet1!$O:$O,F8)</f>
        <v>21</v>
      </c>
      <c r="G22">
        <f>COUNTIFS(Sheet1!$C:$C,"T",Sheet1!$O:$O,G8)</f>
        <v>97</v>
      </c>
      <c r="H22">
        <f>COUNTIFS(Sheet1!$C:$C,"T",Sheet1!$O:$O,H8)</f>
        <v>28</v>
      </c>
      <c r="I22">
        <f>COUNTIFS(Sheet1!$C:$C,"T",Sheet1!$O:$O,I8)</f>
        <v>0</v>
      </c>
    </row>
    <row r="24" spans="4:9" x14ac:dyDescent="0.2">
      <c r="D24" t="s">
        <v>3</v>
      </c>
    </row>
    <row r="25" spans="4:9" x14ac:dyDescent="0.2">
      <c r="D25" t="s">
        <v>26</v>
      </c>
      <c r="E25">
        <f>COUNTIFS(Sheet1!$D:$D,"Y",Sheet1!$O:$O,E8)</f>
        <v>0</v>
      </c>
      <c r="F25">
        <f>COUNTIFS(Sheet1!$D:$D,"Y",Sheet1!$O:$O,F8)</f>
        <v>0</v>
      </c>
      <c r="G25">
        <f>COUNTIFS(Sheet1!$D:$D,"Y",Sheet1!$O:$O,G8)</f>
        <v>0</v>
      </c>
      <c r="H25">
        <f>COUNTIFS(Sheet1!$D:$D,"Y",Sheet1!$O:$O,H8)</f>
        <v>7</v>
      </c>
      <c r="I25">
        <f>COUNTIFS(Sheet1!$D:$D,"Y",Sheet1!$O:$O,I8)</f>
        <v>0</v>
      </c>
    </row>
    <row r="26" spans="4:9" x14ac:dyDescent="0.2">
      <c r="D26" t="s">
        <v>25</v>
      </c>
      <c r="E26">
        <f>COUNTIFS(Sheet1!$D:$D,"T",Sheet1!$O:$O,E8)</f>
        <v>168</v>
      </c>
      <c r="F26">
        <f>COUNTIFS(Sheet1!$D:$D,"T",Sheet1!$O:$O,F8)</f>
        <v>21</v>
      </c>
      <c r="G26">
        <f>COUNTIFS(Sheet1!$D:$D,"T",Sheet1!$O:$O,G8)</f>
        <v>98</v>
      </c>
      <c r="H26">
        <f>COUNTIFS(Sheet1!$D:$D,"T",Sheet1!$O:$O,H8)</f>
        <v>21</v>
      </c>
      <c r="I26">
        <f>COUNTIFS(Sheet1!$D:$D,"T",Sheet1!$O:$O,I8)</f>
        <v>22</v>
      </c>
    </row>
    <row r="28" spans="4:9" x14ac:dyDescent="0.2">
      <c r="D28" t="s">
        <v>4</v>
      </c>
    </row>
    <row r="29" spans="4:9" x14ac:dyDescent="0.2">
      <c r="D29" t="s">
        <v>26</v>
      </c>
      <c r="E29">
        <f>COUNTIFS(Sheet1!$E:$E,"Y",Sheet1!$O:$O,E8)</f>
        <v>0</v>
      </c>
      <c r="F29">
        <f>COUNTIFS(Sheet1!$E:$E,"Y",Sheet1!$O:$O,F8)</f>
        <v>21</v>
      </c>
      <c r="G29">
        <f>COUNTIFS(Sheet1!$E:$E,"Y",Sheet1!$O:$O,G8)</f>
        <v>0</v>
      </c>
      <c r="H29">
        <f>COUNTIFS(Sheet1!$E:$E,"Y",Sheet1!$O:$O,H8)</f>
        <v>0</v>
      </c>
      <c r="I29">
        <f>COUNTIFS(Sheet1!$E:$E,"Y",Sheet1!$O:$O,I8)</f>
        <v>0</v>
      </c>
    </row>
    <row r="30" spans="4:9" x14ac:dyDescent="0.2">
      <c r="D30" t="s">
        <v>25</v>
      </c>
      <c r="E30">
        <f>COUNTIFS(Sheet1!$E:$E,"T",Sheet1!$O:$O,E8)</f>
        <v>168</v>
      </c>
      <c r="F30">
        <f>COUNTIFS(Sheet1!$E:$E,"T",Sheet1!$O:$O,F8)</f>
        <v>0</v>
      </c>
      <c r="G30">
        <f>COUNTIFS(Sheet1!$E:$E,"T",Sheet1!$O:$O,G8)</f>
        <v>98</v>
      </c>
      <c r="H30">
        <f>COUNTIFS(Sheet1!$E:$E,"T",Sheet1!$O:$O,H8)</f>
        <v>28</v>
      </c>
      <c r="I30">
        <f>COUNTIFS(Sheet1!$E:$E,"T",Sheet1!$O:$O,I8)</f>
        <v>22</v>
      </c>
    </row>
    <row r="32" spans="4:9" x14ac:dyDescent="0.2">
      <c r="D32" t="s">
        <v>5</v>
      </c>
    </row>
    <row r="33" spans="4:9" x14ac:dyDescent="0.2">
      <c r="D33" t="s">
        <v>26</v>
      </c>
      <c r="E33">
        <f>COUNTIFS(Sheet1!$F:$F,"Y",Sheet1!$O:$O,E8)</f>
        <v>4</v>
      </c>
      <c r="F33">
        <f>COUNTIFS(Sheet1!$F:$F,"Y",Sheet1!$O:$O,F8)</f>
        <v>21</v>
      </c>
      <c r="G33">
        <f>COUNTIFS(Sheet1!$F:$F,"Y",Sheet1!$O:$O,G8)</f>
        <v>98</v>
      </c>
      <c r="H33">
        <f>COUNTIFS(Sheet1!$F:$F,"Y",Sheet1!$O:$O,H8)</f>
        <v>28</v>
      </c>
      <c r="I33">
        <f>COUNTIFS(Sheet1!$F:$F,"Y",Sheet1!$O:$O,I8)</f>
        <v>22</v>
      </c>
    </row>
    <row r="34" spans="4:9" x14ac:dyDescent="0.2">
      <c r="D34" t="s">
        <v>25</v>
      </c>
      <c r="E34">
        <f>COUNTIFS(Sheet1!$F:$F,"T",Sheet1!$O:$O,E8)</f>
        <v>164</v>
      </c>
      <c r="F34">
        <f>COUNTIFS(Sheet1!$F:$F,"T",Sheet1!$O:$O,F8)</f>
        <v>0</v>
      </c>
      <c r="G34">
        <f>COUNTIFS(Sheet1!$F:$F,"T",Sheet1!$O:$O,G8)</f>
        <v>0</v>
      </c>
      <c r="H34">
        <f>COUNTIFS(Sheet1!$F:$F,"T",Sheet1!$O:$O,H8)</f>
        <v>0</v>
      </c>
      <c r="I34">
        <f>COUNTIFS(Sheet1!$F:$F,"T",Sheet1!$O:$O,I8)</f>
        <v>0</v>
      </c>
    </row>
    <row r="36" spans="4:9" x14ac:dyDescent="0.2">
      <c r="D36" t="s">
        <v>6</v>
      </c>
    </row>
    <row r="37" spans="4:9" x14ac:dyDescent="0.2">
      <c r="D37" t="s">
        <v>26</v>
      </c>
      <c r="E37">
        <f>COUNTIFS(Sheet1!$G:$G,"Y",Sheet1!$O:$O,E8)</f>
        <v>0</v>
      </c>
      <c r="F37">
        <f>COUNTIFS(Sheet1!$G:$G,"Y",Sheet1!$O:$O,F8)</f>
        <v>0</v>
      </c>
      <c r="G37">
        <f>COUNTIFS(Sheet1!$G:$G,"Y",Sheet1!$O:$O,G8)</f>
        <v>0</v>
      </c>
      <c r="H37">
        <f>COUNTIFS(Sheet1!$G:$G,"Y",Sheet1!$O:$O,H8)</f>
        <v>28</v>
      </c>
      <c r="I37">
        <f>COUNTIFS(Sheet1!$G:$G,"Y",Sheet1!$O:$O,I8)</f>
        <v>0</v>
      </c>
    </row>
    <row r="38" spans="4:9" x14ac:dyDescent="0.2">
      <c r="D38" t="s">
        <v>25</v>
      </c>
      <c r="E38">
        <f>COUNTIFS(Sheet1!$G:$G,"T",Sheet1!$O:$O,E8)</f>
        <v>168</v>
      </c>
      <c r="F38">
        <f>COUNTIFS(Sheet1!$G:$G,"T",Sheet1!$O:$O,F8)</f>
        <v>21</v>
      </c>
      <c r="G38">
        <f>COUNTIFS(Sheet1!$G:$G,"T",Sheet1!$O:$O,G8)</f>
        <v>98</v>
      </c>
      <c r="H38">
        <f>COUNTIFS(Sheet1!$G:$G,"T",Sheet1!$O:$O,H8)</f>
        <v>0</v>
      </c>
      <c r="I38">
        <f>COUNTIFS(Sheet1!$G:$G,"T",Sheet1!$O:$O,I8)</f>
        <v>22</v>
      </c>
    </row>
    <row r="40" spans="4:9" x14ac:dyDescent="0.2">
      <c r="D40" t="s">
        <v>7</v>
      </c>
    </row>
    <row r="41" spans="4:9" x14ac:dyDescent="0.2">
      <c r="D41" t="s">
        <v>44</v>
      </c>
      <c r="E41">
        <f>COUNTIFS(transformation!$B:$B,"Rendah",transformation!$I:$I,E8)</f>
        <v>9</v>
      </c>
      <c r="F41">
        <f>COUNTIFS(transformation!$B:$B,"Rendah",transformation!$I:$I,F8)</f>
        <v>1</v>
      </c>
      <c r="G41">
        <f>COUNTIFS(transformation!$B:$B,"Rendah",transformation!$I:$I,G8)</f>
        <v>5</v>
      </c>
      <c r="H41">
        <f>COUNTIFS(transformation!$B:$B,"Rendah",transformation!$I:$I,H8)</f>
        <v>0</v>
      </c>
      <c r="I41">
        <f>COUNTIFS(transformation!$B:$B,"Rendah",transformation!$I:$I,I8)</f>
        <v>0</v>
      </c>
    </row>
    <row r="42" spans="4:9" x14ac:dyDescent="0.2">
      <c r="D42" t="s">
        <v>45</v>
      </c>
      <c r="E42">
        <f>COUNTIFS(transformation!$B:$B,"Sedang",transformation!$I:$I,E8)</f>
        <v>135</v>
      </c>
      <c r="F42">
        <f>COUNTIFS(transformation!$B:$B,"Sedang",transformation!$I:$I,F8)</f>
        <v>13</v>
      </c>
      <c r="G42">
        <f>COUNTIFS(transformation!$B:$B,"Sedang",transformation!$I:$I,G8)</f>
        <v>72</v>
      </c>
      <c r="H42">
        <f>COUNTIFS(transformation!$B:$B,"Sedang",transformation!$I:$I,H8)</f>
        <v>9</v>
      </c>
      <c r="I42">
        <f>COUNTIFS(transformation!$B:$B,"Sedang",transformation!$I:$I,I8)</f>
        <v>8</v>
      </c>
    </row>
    <row r="43" spans="4:9" x14ac:dyDescent="0.2">
      <c r="D43" t="s">
        <v>46</v>
      </c>
      <c r="E43">
        <f>COUNTIFS(transformation!$B:$B,"Tinggi",transformation!$I:$I,E8)</f>
        <v>24</v>
      </c>
      <c r="F43">
        <f>COUNTIFS(transformation!$B:$B,"Tinggi",transformation!$I:$I,F8)</f>
        <v>7</v>
      </c>
      <c r="G43">
        <f>COUNTIFS(transformation!$B:$B,"Tinggi",transformation!$I:$I,G8)</f>
        <v>21</v>
      </c>
      <c r="H43">
        <f>COUNTIFS(transformation!$B:$B,"Tinggi",transformation!$I:$I,H8)</f>
        <v>19</v>
      </c>
      <c r="I43">
        <f>COUNTIFS(transformation!$B:$B,"Tinggi",transformation!$I:$I,I8)</f>
        <v>14</v>
      </c>
    </row>
    <row r="45" spans="4:9" x14ac:dyDescent="0.2">
      <c r="D45" t="s">
        <v>8</v>
      </c>
    </row>
    <row r="46" spans="4:9" x14ac:dyDescent="0.2">
      <c r="D46" t="s">
        <v>47</v>
      </c>
      <c r="E46">
        <f>COUNTIFS(transformation!$C:$C,"Kurus",transformation!$I:$I,E8)</f>
        <v>164</v>
      </c>
      <c r="F46">
        <f>COUNTIFS(transformation!$C:$C,"Kurus",transformation!$I:$I,F8)</f>
        <v>13</v>
      </c>
      <c r="G46">
        <f>COUNTIFS(transformation!$C:$C,"Kurus",transformation!$I:$I,G8)</f>
        <v>41</v>
      </c>
      <c r="H46">
        <f>COUNTIFS(transformation!$C:$C,"Kurus",transformation!$I:$I,H8)</f>
        <v>5</v>
      </c>
      <c r="I46">
        <f>COUNTIFS(transformation!$C:$C,"Kurus",transformation!$I:$I,I8)</f>
        <v>11</v>
      </c>
    </row>
    <row r="47" spans="4:9" x14ac:dyDescent="0.2">
      <c r="D47" t="s">
        <v>48</v>
      </c>
      <c r="E47">
        <f>COUNTIFS(transformation!$C:$C,"Gemuk",transformation!$I:$I,E8)</f>
        <v>4</v>
      </c>
      <c r="F47">
        <f>COUNTIFS(transformation!$C:$C,"Gemuk",transformation!$I:$I,F8)</f>
        <v>8</v>
      </c>
      <c r="G47">
        <f>COUNTIFS(transformation!$C:$C,"Gemuk",transformation!$I:$I,G8)</f>
        <v>57</v>
      </c>
      <c r="H47">
        <f>COUNTIFS(transformation!$C:$C,"Gemuk",transformation!$I:$I,H8)</f>
        <v>23</v>
      </c>
      <c r="I47">
        <f>COUNTIFS(transformation!$C:$C,"Gemuk",transformation!$I:$I,I8)</f>
        <v>11</v>
      </c>
    </row>
    <row r="49" spans="4:9" x14ac:dyDescent="0.2">
      <c r="D49" t="s">
        <v>9</v>
      </c>
    </row>
    <row r="50" spans="4:9" x14ac:dyDescent="0.2">
      <c r="D50" t="s">
        <v>47</v>
      </c>
      <c r="E50">
        <f>COUNTIFS(transformation!$D:$D,"Kurus",transformation!$I:$I,E8)</f>
        <v>0</v>
      </c>
      <c r="F50">
        <f>COUNTIFS(transformation!$D:$D,"Kurus",transformation!$I:$I,F8)</f>
        <v>0</v>
      </c>
      <c r="G50">
        <f>COUNTIFS(transformation!$D:$D,"Kurus",transformation!$I:$I,G8)</f>
        <v>0</v>
      </c>
      <c r="H50">
        <f>COUNTIFS(transformation!$D:$D,"Kurus",transformation!$I:$I,H8)</f>
        <v>0</v>
      </c>
      <c r="I50">
        <f>COUNTIFS(transformation!$D:$D,"Kurus",transformation!$I:$I,I8)</f>
        <v>0</v>
      </c>
    </row>
    <row r="51" spans="4:9" x14ac:dyDescent="0.2">
      <c r="D51" t="s">
        <v>49</v>
      </c>
      <c r="E51">
        <f>COUNTIFS(transformation!$D:$D,"Normal",transformation!$I:$I,E8)</f>
        <v>164</v>
      </c>
      <c r="F51">
        <f>COUNTIFS(transformation!$D:$D,"Normal",transformation!$I:$I,F8)</f>
        <v>8</v>
      </c>
      <c r="G51">
        <f>COUNTIFS(transformation!$D:$D,"Normal",transformation!$I:$I,G8)</f>
        <v>22</v>
      </c>
      <c r="H51">
        <f>COUNTIFS(transformation!$D:$D,"Normal",transformation!$I:$I,H8)</f>
        <v>6</v>
      </c>
      <c r="I51">
        <f>COUNTIFS(transformation!$D:$D,"Normal",transformation!$I:$I,I8)</f>
        <v>6</v>
      </c>
    </row>
    <row r="52" spans="4:9" x14ac:dyDescent="0.2">
      <c r="D52" t="s">
        <v>48</v>
      </c>
      <c r="E52">
        <f>COUNTIFS(transformation!$D:$D,"Gemuk",transformation!$I:$I,E8)</f>
        <v>4</v>
      </c>
      <c r="F52">
        <f>COUNTIFS(transformation!$D:$D,"Gemuk",transformation!$I:$I,F8)</f>
        <v>13</v>
      </c>
      <c r="G52">
        <f>COUNTIFS(transformation!$D:$D,"Gemuk",transformation!$I:$I,G8)</f>
        <v>76</v>
      </c>
      <c r="H52">
        <f>COUNTIFS(transformation!$D:$D,"Gemuk",transformation!$I:$I,H8)</f>
        <v>22</v>
      </c>
      <c r="I52">
        <f>COUNTIFS(transformation!$D:$D,"Gemuk",transformation!$I:$I,I8)</f>
        <v>16</v>
      </c>
    </row>
    <row r="54" spans="4:9" x14ac:dyDescent="0.2">
      <c r="D54" t="s">
        <v>10</v>
      </c>
    </row>
    <row r="55" spans="4:9" x14ac:dyDescent="0.2">
      <c r="D55" t="s">
        <v>44</v>
      </c>
      <c r="E55">
        <f>COUNTIFS(transformation!$E:$E,"Rendah",transformation!$I:$I,E8)</f>
        <v>168</v>
      </c>
      <c r="F55">
        <f>COUNTIFS(transformation!$E:$E,"Rendah",transformation!$I:$I,F8)</f>
        <v>0</v>
      </c>
      <c r="G55">
        <f>COUNTIFS(transformation!$E:$E,"Rendah",transformation!$I:$I,G8)</f>
        <v>3</v>
      </c>
      <c r="H55">
        <f>COUNTIFS(transformation!$E:$E,"Rendah",transformation!$I:$I,H8)</f>
        <v>5</v>
      </c>
      <c r="I55">
        <f>COUNTIFS(transformation!$E:$E,"Rendah",transformation!$I:$I,I8)</f>
        <v>0</v>
      </c>
    </row>
    <row r="56" spans="4:9" x14ac:dyDescent="0.2">
      <c r="D56" t="s">
        <v>46</v>
      </c>
      <c r="E56">
        <f>COUNTIFS(transformation!$E:$E,"Tinggi",transformation!$I:$I,E8)</f>
        <v>0</v>
      </c>
      <c r="F56">
        <f>COUNTIFS(transformation!$E:$E,"Tinggi",transformation!$I:$I,F8)</f>
        <v>21</v>
      </c>
      <c r="G56">
        <f>COUNTIFS(transformation!$E:$E,"Tinggi",transformation!$I:$I,G8)</f>
        <v>95</v>
      </c>
      <c r="H56">
        <f>COUNTIFS(transformation!$E:$E,"Tinggi",transformation!$I:$I,H8)</f>
        <v>23</v>
      </c>
      <c r="I56">
        <f>COUNTIFS(transformation!$E:$E,"Tinggi",transformation!$I:$I,I8)</f>
        <v>22</v>
      </c>
    </row>
    <row r="58" spans="4:9" x14ac:dyDescent="0.2">
      <c r="D58" t="s">
        <v>11</v>
      </c>
    </row>
    <row r="59" spans="4:9" x14ac:dyDescent="0.2">
      <c r="D59" t="s">
        <v>44</v>
      </c>
      <c r="E59">
        <f>COUNTIFS(transformation!$F:$F,"Rendah",transformation!$I:$I,E8)</f>
        <v>164</v>
      </c>
      <c r="F59">
        <f>COUNTIFS(transformation!$F:$F,"Rendah",transformation!$I:$I,F8)</f>
        <v>1</v>
      </c>
      <c r="G59">
        <f>COUNTIFS(transformation!$F:$F,"Rendah",transformation!$I:$I,G8)</f>
        <v>6</v>
      </c>
      <c r="H59">
        <f>COUNTIFS(transformation!$F:$F,"Rendah",transformation!$I:$I,H8)</f>
        <v>1</v>
      </c>
      <c r="I59">
        <f>COUNTIFS(transformation!$F:$F,"Rendah",transformation!$I:$I,I8)</f>
        <v>0</v>
      </c>
    </row>
    <row r="60" spans="4:9" x14ac:dyDescent="0.2">
      <c r="D60" t="s">
        <v>46</v>
      </c>
      <c r="E60">
        <f>COUNTIFS(transformation!$F:$F,"Tinggi",transformation!$I:$I,E8)</f>
        <v>4</v>
      </c>
      <c r="F60">
        <f>COUNTIFS(transformation!$F:$F,"Tinggi",transformation!$I:$I,F8)</f>
        <v>20</v>
      </c>
      <c r="G60">
        <f>COUNTIFS(transformation!$F:$F,"Tinggi",transformation!$I:$I,G8)</f>
        <v>92</v>
      </c>
      <c r="H60">
        <f>COUNTIFS(transformation!$F:$F,"Tinggi",transformation!$I:$I,H8)</f>
        <v>27</v>
      </c>
      <c r="I60">
        <f>COUNTIFS(transformation!$F:$F,"Tinggi",transformation!$I:$I,I8)</f>
        <v>22</v>
      </c>
    </row>
    <row r="62" spans="4:9" x14ac:dyDescent="0.2">
      <c r="D62" t="s">
        <v>12</v>
      </c>
    </row>
    <row r="63" spans="4:9" x14ac:dyDescent="0.2">
      <c r="D63" t="s">
        <v>44</v>
      </c>
      <c r="E63">
        <f>COUNTIFS(transformation!$G:$G,"Rendah",transformation!$I:$I,E8)</f>
        <v>160</v>
      </c>
      <c r="F63">
        <f>COUNTIFS(transformation!$G:$G,"Rendah",transformation!$I:$I,F8)</f>
        <v>0</v>
      </c>
      <c r="G63">
        <f>COUNTIFS(transformation!$G:$G,"Rendah",transformation!$I:$I,G8)</f>
        <v>1</v>
      </c>
      <c r="H63">
        <f>COUNTIFS(transformation!$G:$G,"Rendah",transformation!$I:$I,H8)</f>
        <v>0</v>
      </c>
      <c r="I63">
        <f>COUNTIFS(transformation!$G:$G,"Rendah",transformation!$I:$I,I8)</f>
        <v>1</v>
      </c>
    </row>
    <row r="64" spans="4:9" x14ac:dyDescent="0.2">
      <c r="D64" t="s">
        <v>45</v>
      </c>
      <c r="E64">
        <f>COUNTIFS(transformation!$G:$G,"Sedang",transformation!$I:$I,E8)</f>
        <v>8</v>
      </c>
      <c r="F64">
        <f>COUNTIFS(transformation!$G:$G,"Sedang",transformation!$I:$I,F8)</f>
        <v>2</v>
      </c>
      <c r="G64">
        <f>COUNTIFS(transformation!$G:$G,"Sedang",transformation!$I:$I,G8)</f>
        <v>2</v>
      </c>
      <c r="H64">
        <f>COUNTIFS(transformation!$G:$G,"Sedang",transformation!$I:$I,H8)</f>
        <v>4</v>
      </c>
      <c r="I64">
        <f>COUNTIFS(transformation!$G:$G,"Sedang",transformation!$I:$I,I8)</f>
        <v>1</v>
      </c>
    </row>
    <row r="65" spans="4:9" x14ac:dyDescent="0.2">
      <c r="D65" t="s">
        <v>46</v>
      </c>
      <c r="E65">
        <f>COUNTIFS(transformation!$G:$G,"Tinggi",transformation!$I:$I,E8)</f>
        <v>0</v>
      </c>
      <c r="F65">
        <f>COUNTIFS(transformation!$G:$G,"Tinggi",transformation!$I:$I,F8)</f>
        <v>19</v>
      </c>
      <c r="G65">
        <f>COUNTIFS(transformation!$G:$G,"Tinggi",transformation!$I:$I,G8)</f>
        <v>95</v>
      </c>
      <c r="H65">
        <f>COUNTIFS(transformation!$G:$G,"Tinggi",transformation!$I:$I,H8)</f>
        <v>24</v>
      </c>
      <c r="I65">
        <f>COUNTIFS(transformation!$G:$G,"Tinggi",transformation!$I:$I,I8)</f>
        <v>20</v>
      </c>
    </row>
    <row r="67" spans="4:9" x14ac:dyDescent="0.2">
      <c r="D67" t="s">
        <v>50</v>
      </c>
    </row>
    <row r="68" spans="4:9" x14ac:dyDescent="0.2">
      <c r="D68" t="s">
        <v>44</v>
      </c>
      <c r="E68">
        <f>COUNTIFS(transformation!$H:$H,"Rendah",transformation!$I:$I,E8)</f>
        <v>165</v>
      </c>
      <c r="F68">
        <f>COUNTIFS(transformation!$H:$H,"Rendah",transformation!$I:$I,F8)</f>
        <v>13</v>
      </c>
      <c r="G68">
        <f>COUNTIFS(transformation!$H:$H,"Rendah",transformation!$I:$I,G8)</f>
        <v>55</v>
      </c>
      <c r="H68">
        <f>COUNTIFS(transformation!$H:$H,"Rendah",transformation!$I:$I,H8)</f>
        <v>26</v>
      </c>
      <c r="I68">
        <f>COUNTIFS(transformation!$H:$H,"Rendah",transformation!$I:$I,I8)</f>
        <v>21</v>
      </c>
    </row>
    <row r="69" spans="4:9" x14ac:dyDescent="0.2">
      <c r="D69" t="s">
        <v>46</v>
      </c>
      <c r="E69">
        <f>COUNTIFS(transformation!$H:$H,"Tinggi",transformation!$I:$I,E8)</f>
        <v>3</v>
      </c>
      <c r="F69">
        <f>COUNTIFS(transformation!$H:$H,"Tinggi",transformation!$I:$I,F8)</f>
        <v>8</v>
      </c>
      <c r="G69">
        <f>COUNTIFS(transformation!$H:$H,"Tinggi",transformation!$I:$I,G8)</f>
        <v>43</v>
      </c>
      <c r="H69">
        <f>COUNTIFS(transformation!$H:$H,"Tinggi",transformation!$I:$I,H8)</f>
        <v>2</v>
      </c>
      <c r="I69">
        <f>COUNTIFS(transformation!$H:$H,"Tinggi",transformation!$I:$I,I8)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7A0A4-EDD3-C549-B01C-215D7D205464}">
  <dimension ref="A8:I69"/>
  <sheetViews>
    <sheetView tabSelected="1" topLeftCell="A6" workbookViewId="0">
      <selection activeCell="C11" sqref="C11"/>
    </sheetView>
  </sheetViews>
  <sheetFormatPr baseColWidth="10" defaultRowHeight="16" x14ac:dyDescent="0.2"/>
  <cols>
    <col min="7" max="7" width="11" customWidth="1"/>
    <col min="8" max="8" width="11.83203125" customWidth="1"/>
    <col min="9" max="9" width="14.1640625" customWidth="1"/>
  </cols>
  <sheetData>
    <row r="8" spans="1:9" x14ac:dyDescent="0.2">
      <c r="D8" t="s">
        <v>39</v>
      </c>
      <c r="E8" t="s">
        <v>17</v>
      </c>
      <c r="F8" t="s">
        <v>40</v>
      </c>
      <c r="G8" t="s">
        <v>41</v>
      </c>
      <c r="H8" t="s">
        <v>42</v>
      </c>
      <c r="I8" t="s">
        <v>20</v>
      </c>
    </row>
    <row r="9" spans="1:9" x14ac:dyDescent="0.2">
      <c r="E9">
        <v>168</v>
      </c>
      <c r="F9">
        <v>21</v>
      </c>
      <c r="G9">
        <v>98</v>
      </c>
      <c r="H9">
        <v>28</v>
      </c>
      <c r="I9">
        <v>22</v>
      </c>
    </row>
    <row r="11" spans="1:9" x14ac:dyDescent="0.2">
      <c r="A11" t="s">
        <v>35</v>
      </c>
      <c r="D11" t="s">
        <v>0</v>
      </c>
    </row>
    <row r="12" spans="1:9" x14ac:dyDescent="0.2">
      <c r="D12" t="s">
        <v>36</v>
      </c>
      <c r="E12" t="str">
        <f>FIXED('naïve-2'!E12/'naïve-3'!E$9)</f>
        <v>0,02</v>
      </c>
      <c r="F12" t="str">
        <f>FIXED('naïve-2'!F12/'naïve-3'!F$9)</f>
        <v>0,29</v>
      </c>
      <c r="G12" t="str">
        <f>FIXED('naïve-2'!G12/'naïve-3'!G$9)</f>
        <v>0,00</v>
      </c>
      <c r="H12" t="str">
        <f>FIXED('naïve-2'!H12/'naïve-3'!H$9)</f>
        <v>0,04</v>
      </c>
      <c r="I12" t="str">
        <f>FIXED('naïve-2'!I12/'naïve-3'!I$9)</f>
        <v>0,23</v>
      </c>
    </row>
    <row r="13" spans="1:9" x14ac:dyDescent="0.2">
      <c r="D13" t="s">
        <v>37</v>
      </c>
      <c r="E13" t="str">
        <f>FIXED('naïve-2'!E13/'naïve-3'!E$9)</f>
        <v>0,33</v>
      </c>
      <c r="F13" t="str">
        <f>FIXED('naïve-2'!F13/'naïve-3'!F$9)</f>
        <v>0,71</v>
      </c>
      <c r="G13" t="str">
        <f>FIXED('naïve-2'!G13/'naïve-3'!G$9)</f>
        <v>0,21</v>
      </c>
      <c r="H13" t="str">
        <f>FIXED('naïve-2'!H13/'naïve-3'!H$9)</f>
        <v>0,46</v>
      </c>
      <c r="I13" t="str">
        <f>FIXED('naïve-2'!I13/'naïve-3'!I$9)</f>
        <v>0,73</v>
      </c>
    </row>
    <row r="14" spans="1:9" x14ac:dyDescent="0.2">
      <c r="D14" t="s">
        <v>38</v>
      </c>
      <c r="E14" t="str">
        <f>FIXED('naïve-2'!E14/'naïve-3'!E$9)</f>
        <v>0,65</v>
      </c>
      <c r="F14" t="str">
        <f>FIXED('naïve-2'!F14/'naïve-3'!F$9)</f>
        <v>0,00</v>
      </c>
      <c r="G14" t="str">
        <f>FIXED('naïve-2'!G14/'naïve-3'!G$9)</f>
        <v>0,79</v>
      </c>
      <c r="H14" t="str">
        <f>FIXED('naïve-2'!H14/'naïve-3'!H$9)</f>
        <v>0,50</v>
      </c>
      <c r="I14" t="str">
        <f>FIXED('naïve-2'!I14/'naïve-3'!I$9)</f>
        <v>0,05</v>
      </c>
    </row>
    <row r="16" spans="1:9" x14ac:dyDescent="0.2">
      <c r="D16" t="s">
        <v>43</v>
      </c>
    </row>
    <row r="17" spans="4:9" x14ac:dyDescent="0.2">
      <c r="D17" t="s">
        <v>15</v>
      </c>
      <c r="E17" t="str">
        <f>FIXED('naïve-2'!E17/'naïve-3'!E$9)</f>
        <v>0,55</v>
      </c>
      <c r="F17" t="str">
        <f>FIXED('naïve-2'!F17/'naïve-3'!F$9)</f>
        <v>0,33</v>
      </c>
      <c r="G17" t="str">
        <f>FIXED('naïve-2'!G17/'naïve-3'!G$9)</f>
        <v>0,26</v>
      </c>
      <c r="H17" t="str">
        <f>FIXED('naïve-2'!H17/'naïve-3'!H$9)</f>
        <v>0,75</v>
      </c>
      <c r="I17" t="str">
        <f>FIXED('naïve-2'!I17/'naïve-3'!I$9)</f>
        <v>0,00</v>
      </c>
    </row>
    <row r="18" spans="4:9" x14ac:dyDescent="0.2">
      <c r="D18" t="s">
        <v>18</v>
      </c>
      <c r="E18" t="str">
        <f>FIXED('naïve-2'!E18/'naïve-3'!E$9)</f>
        <v>0,45</v>
      </c>
      <c r="F18" t="str">
        <f>FIXED('naïve-2'!F18/'naïve-3'!F$9)</f>
        <v>0,67</v>
      </c>
      <c r="G18" t="str">
        <f>FIXED('naïve-2'!G18/'naïve-3'!G$9)</f>
        <v>0,74</v>
      </c>
      <c r="H18" t="str">
        <f>FIXED('naïve-2'!H18/'naïve-3'!H$9)</f>
        <v>0,25</v>
      </c>
      <c r="I18" t="str">
        <f>FIXED('naïve-2'!I18/'naïve-3'!I$9)</f>
        <v>1,00</v>
      </c>
    </row>
    <row r="20" spans="4:9" x14ac:dyDescent="0.2">
      <c r="D20" t="s">
        <v>2</v>
      </c>
    </row>
    <row r="21" spans="4:9" x14ac:dyDescent="0.2">
      <c r="D21" t="s">
        <v>26</v>
      </c>
      <c r="E21" t="str">
        <f>FIXED('naïve-2'!E21/'naïve-3'!E$9)</f>
        <v>0,00</v>
      </c>
      <c r="F21" t="str">
        <f>FIXED('naïve-2'!F21/'naïve-3'!F$9)</f>
        <v>0,00</v>
      </c>
      <c r="G21" t="str">
        <f>FIXED('naïve-2'!G21/'naïve-3'!G$9)</f>
        <v>0,01</v>
      </c>
      <c r="H21" t="str">
        <f>FIXED('naïve-2'!H21/'naïve-3'!H$9)</f>
        <v>0,00</v>
      </c>
      <c r="I21" t="str">
        <f>FIXED('naïve-2'!I21/'naïve-3'!I$9)</f>
        <v>1,00</v>
      </c>
    </row>
    <row r="22" spans="4:9" x14ac:dyDescent="0.2">
      <c r="D22" t="s">
        <v>25</v>
      </c>
      <c r="E22" t="str">
        <f>FIXED('naïve-2'!E22/'naïve-3'!E$9)</f>
        <v>1,00</v>
      </c>
      <c r="F22" t="str">
        <f>FIXED('naïve-2'!F22/'naïve-3'!F$9)</f>
        <v>1,00</v>
      </c>
      <c r="G22" t="str">
        <f>FIXED('naïve-2'!G22/'naïve-3'!G$9)</f>
        <v>0,99</v>
      </c>
      <c r="H22" t="str">
        <f>FIXED('naïve-2'!H22/'naïve-3'!H$9)</f>
        <v>1,00</v>
      </c>
      <c r="I22" t="str">
        <f>FIXED('naïve-2'!I22/'naïve-3'!I$9)</f>
        <v>0,00</v>
      </c>
    </row>
    <row r="24" spans="4:9" x14ac:dyDescent="0.2">
      <c r="D24" t="s">
        <v>3</v>
      </c>
    </row>
    <row r="25" spans="4:9" x14ac:dyDescent="0.2">
      <c r="D25" t="s">
        <v>26</v>
      </c>
      <c r="E25" t="str">
        <f>FIXED('naïve-2'!E25/'naïve-3'!E$9)</f>
        <v>0,00</v>
      </c>
      <c r="F25" t="str">
        <f>FIXED('naïve-2'!F25/'naïve-3'!F$9)</f>
        <v>0,00</v>
      </c>
      <c r="G25" t="str">
        <f>FIXED('naïve-2'!G25/'naïve-3'!G$9)</f>
        <v>0,00</v>
      </c>
      <c r="H25" t="str">
        <f>FIXED('naïve-2'!H25/'naïve-3'!H$9)</f>
        <v>0,25</v>
      </c>
      <c r="I25" t="str">
        <f>FIXED('naïve-2'!I25/'naïve-3'!I$9)</f>
        <v>0,00</v>
      </c>
    </row>
    <row r="26" spans="4:9" x14ac:dyDescent="0.2">
      <c r="D26" t="s">
        <v>25</v>
      </c>
      <c r="E26" t="str">
        <f>FIXED('naïve-2'!E26/'naïve-3'!E$9)</f>
        <v>1,00</v>
      </c>
      <c r="F26" t="str">
        <f>FIXED('naïve-2'!F26/'naïve-3'!F$9)</f>
        <v>1,00</v>
      </c>
      <c r="G26" t="str">
        <f>FIXED('naïve-2'!G26/'naïve-3'!G$9)</f>
        <v>1,00</v>
      </c>
      <c r="H26" t="str">
        <f>FIXED('naïve-2'!H26/'naïve-3'!H$9)</f>
        <v>0,75</v>
      </c>
      <c r="I26" t="str">
        <f>FIXED('naïve-2'!I26/'naïve-3'!I$9)</f>
        <v>1,00</v>
      </c>
    </row>
    <row r="28" spans="4:9" x14ac:dyDescent="0.2">
      <c r="D28" t="s">
        <v>4</v>
      </c>
    </row>
    <row r="29" spans="4:9" x14ac:dyDescent="0.2">
      <c r="D29" t="s">
        <v>26</v>
      </c>
      <c r="E29" t="str">
        <f>FIXED('naïve-2'!E29/'naïve-3'!E$9)</f>
        <v>0,00</v>
      </c>
      <c r="F29" t="str">
        <f>FIXED('naïve-2'!F29/'naïve-3'!F$9)</f>
        <v>1,00</v>
      </c>
      <c r="G29" t="str">
        <f>FIXED('naïve-2'!G29/'naïve-3'!G$9)</f>
        <v>0,00</v>
      </c>
      <c r="H29" t="str">
        <f>FIXED('naïve-2'!H29/'naïve-3'!H$9)</f>
        <v>0,00</v>
      </c>
      <c r="I29" t="str">
        <f>FIXED('naïve-2'!I29/'naïve-3'!I$9)</f>
        <v>0,00</v>
      </c>
    </row>
    <row r="30" spans="4:9" x14ac:dyDescent="0.2">
      <c r="D30" t="s">
        <v>25</v>
      </c>
      <c r="E30" t="str">
        <f>FIXED('naïve-2'!E30/'naïve-3'!E$9)</f>
        <v>1,00</v>
      </c>
      <c r="F30" t="str">
        <f>FIXED('naïve-2'!F30/'naïve-3'!F$9)</f>
        <v>0,00</v>
      </c>
      <c r="G30" t="str">
        <f>FIXED('naïve-2'!G30/'naïve-3'!G$9)</f>
        <v>1,00</v>
      </c>
      <c r="H30" t="str">
        <f>FIXED('naïve-2'!H30/'naïve-3'!H$9)</f>
        <v>1,00</v>
      </c>
      <c r="I30" t="str">
        <f>FIXED('naïve-2'!I30/'naïve-3'!I$9)</f>
        <v>1,00</v>
      </c>
    </row>
    <row r="32" spans="4:9" x14ac:dyDescent="0.2">
      <c r="D32" t="s">
        <v>5</v>
      </c>
    </row>
    <row r="33" spans="4:9" x14ac:dyDescent="0.2">
      <c r="D33" t="s">
        <v>26</v>
      </c>
      <c r="E33" t="str">
        <f>FIXED('naïve-2'!E33/'naïve-3'!E$9)</f>
        <v>0,02</v>
      </c>
      <c r="F33" t="str">
        <f>FIXED('naïve-2'!F33/'naïve-3'!F$9)</f>
        <v>1,00</v>
      </c>
      <c r="G33" t="str">
        <f>FIXED('naïve-2'!G33/'naïve-3'!G$9)</f>
        <v>1,00</v>
      </c>
      <c r="H33" t="str">
        <f>FIXED('naïve-2'!H33/'naïve-3'!H$9)</f>
        <v>1,00</v>
      </c>
      <c r="I33" t="str">
        <f>FIXED('naïve-2'!I33/'naïve-3'!I$9)</f>
        <v>1,00</v>
      </c>
    </row>
    <row r="34" spans="4:9" x14ac:dyDescent="0.2">
      <c r="D34" t="s">
        <v>25</v>
      </c>
      <c r="E34" t="str">
        <f>FIXED('naïve-2'!E34/'naïve-3'!E$9)</f>
        <v>0,98</v>
      </c>
      <c r="F34" t="str">
        <f>FIXED('naïve-2'!F34/'naïve-3'!F$9)</f>
        <v>0,00</v>
      </c>
      <c r="G34" t="str">
        <f>FIXED('naïve-2'!G34/'naïve-3'!G$9)</f>
        <v>0,00</v>
      </c>
      <c r="H34" t="str">
        <f>FIXED('naïve-2'!H34/'naïve-3'!H$9)</f>
        <v>0,00</v>
      </c>
      <c r="I34" t="str">
        <f>FIXED('naïve-2'!I34/'naïve-3'!I$9)</f>
        <v>0,00</v>
      </c>
    </row>
    <row r="36" spans="4:9" x14ac:dyDescent="0.2">
      <c r="D36" t="s">
        <v>6</v>
      </c>
    </row>
    <row r="37" spans="4:9" x14ac:dyDescent="0.2">
      <c r="D37" t="s">
        <v>26</v>
      </c>
      <c r="E37" t="str">
        <f>FIXED('naïve-2'!E37/'naïve-3'!E$9)</f>
        <v>0,00</v>
      </c>
      <c r="F37" t="str">
        <f>FIXED('naïve-2'!F37/'naïve-3'!F$9)</f>
        <v>0,00</v>
      </c>
      <c r="G37" t="str">
        <f>FIXED('naïve-2'!G37/'naïve-3'!G$9)</f>
        <v>0,00</v>
      </c>
      <c r="H37" t="str">
        <f>FIXED('naïve-2'!H37/'naïve-3'!H$9)</f>
        <v>1,00</v>
      </c>
      <c r="I37" t="str">
        <f>FIXED('naïve-2'!I37/'naïve-3'!I$9)</f>
        <v>0,00</v>
      </c>
    </row>
    <row r="38" spans="4:9" x14ac:dyDescent="0.2">
      <c r="D38" t="s">
        <v>25</v>
      </c>
      <c r="E38" t="str">
        <f>FIXED('naïve-2'!E38/'naïve-3'!E$9)</f>
        <v>1,00</v>
      </c>
      <c r="F38" t="str">
        <f>FIXED('naïve-2'!F38/'naïve-3'!F$9)</f>
        <v>1,00</v>
      </c>
      <c r="G38" t="str">
        <f>FIXED('naïve-2'!G38/'naïve-3'!G$9)</f>
        <v>1,00</v>
      </c>
      <c r="H38" t="str">
        <f>FIXED('naïve-2'!H38/'naïve-3'!H$9)</f>
        <v>0,00</v>
      </c>
      <c r="I38" t="str">
        <f>FIXED('naïve-2'!I38/'naïve-3'!I$9)</f>
        <v>1,00</v>
      </c>
    </row>
    <row r="40" spans="4:9" x14ac:dyDescent="0.2">
      <c r="D40" t="s">
        <v>7</v>
      </c>
    </row>
    <row r="41" spans="4:9" x14ac:dyDescent="0.2">
      <c r="D41" t="s">
        <v>44</v>
      </c>
      <c r="E41" t="str">
        <f>FIXED('naïve-2'!E41/'naïve-3'!E$9)</f>
        <v>0,05</v>
      </c>
      <c r="F41" t="str">
        <f>FIXED('naïve-2'!F41/'naïve-3'!F$9)</f>
        <v>0,05</v>
      </c>
      <c r="G41" t="str">
        <f>FIXED('naïve-2'!G41/'naïve-3'!G$9)</f>
        <v>0,05</v>
      </c>
      <c r="H41" t="str">
        <f>FIXED('naïve-2'!H41/'naïve-3'!H$9)</f>
        <v>0,00</v>
      </c>
      <c r="I41" t="str">
        <f>FIXED('naïve-2'!I41/'naïve-3'!I$9)</f>
        <v>0,00</v>
      </c>
    </row>
    <row r="42" spans="4:9" x14ac:dyDescent="0.2">
      <c r="D42" t="s">
        <v>45</v>
      </c>
      <c r="E42" t="str">
        <f>FIXED('naïve-2'!E42/'naïve-3'!E$9)</f>
        <v>0,80</v>
      </c>
      <c r="F42" t="str">
        <f>FIXED('naïve-2'!F42/'naïve-3'!F$9)</f>
        <v>0,62</v>
      </c>
      <c r="G42" t="str">
        <f>FIXED('naïve-2'!G42/'naïve-3'!G$9)</f>
        <v>0,73</v>
      </c>
      <c r="H42" t="str">
        <f>FIXED('naïve-2'!H42/'naïve-3'!H$9)</f>
        <v>0,32</v>
      </c>
      <c r="I42" t="str">
        <f>FIXED('naïve-2'!I42/'naïve-3'!I$9)</f>
        <v>0,36</v>
      </c>
    </row>
    <row r="43" spans="4:9" x14ac:dyDescent="0.2">
      <c r="D43" t="s">
        <v>46</v>
      </c>
      <c r="E43" t="str">
        <f>FIXED('naïve-2'!E43/'naïve-3'!E$9)</f>
        <v>0,14</v>
      </c>
      <c r="F43" t="str">
        <f>FIXED('naïve-2'!F43/'naïve-3'!F$9)</f>
        <v>0,33</v>
      </c>
      <c r="G43" t="str">
        <f>FIXED('naïve-2'!G43/'naïve-3'!G$9)</f>
        <v>0,21</v>
      </c>
      <c r="H43" t="str">
        <f>FIXED('naïve-2'!H43/'naïve-3'!H$9)</f>
        <v>0,68</v>
      </c>
      <c r="I43" t="str">
        <f>FIXED('naïve-2'!I43/'naïve-3'!I$9)</f>
        <v>0,64</v>
      </c>
    </row>
    <row r="45" spans="4:9" x14ac:dyDescent="0.2">
      <c r="D45" t="s">
        <v>8</v>
      </c>
    </row>
    <row r="46" spans="4:9" x14ac:dyDescent="0.2">
      <c r="D46" t="s">
        <v>47</v>
      </c>
      <c r="E46" t="str">
        <f>FIXED('naïve-2'!E46/'naïve-3'!E$9)</f>
        <v>0,98</v>
      </c>
      <c r="F46" t="str">
        <f>FIXED('naïve-2'!F46/'naïve-3'!F$9)</f>
        <v>0,62</v>
      </c>
      <c r="G46" t="str">
        <f>FIXED('naïve-2'!G46/'naïve-3'!G$9)</f>
        <v>0,42</v>
      </c>
      <c r="H46" t="str">
        <f>FIXED('naïve-2'!H46/'naïve-3'!H$9)</f>
        <v>0,18</v>
      </c>
      <c r="I46" t="str">
        <f>FIXED('naïve-2'!I46/'naïve-3'!I$9)</f>
        <v>0,50</v>
      </c>
    </row>
    <row r="47" spans="4:9" x14ac:dyDescent="0.2">
      <c r="D47" t="s">
        <v>48</v>
      </c>
      <c r="E47" t="str">
        <f>FIXED('naïve-2'!E47/'naïve-3'!E$9)</f>
        <v>0,02</v>
      </c>
      <c r="F47" t="str">
        <f>FIXED('naïve-2'!F47/'naïve-3'!F$9)</f>
        <v>0,38</v>
      </c>
      <c r="G47" t="str">
        <f>FIXED('naïve-2'!G47/'naïve-3'!G$9)</f>
        <v>0,58</v>
      </c>
      <c r="H47" t="str">
        <f>FIXED('naïve-2'!H47/'naïve-3'!H$9)</f>
        <v>0,82</v>
      </c>
      <c r="I47" t="str">
        <f>FIXED('naïve-2'!I47/'naïve-3'!I$9)</f>
        <v>0,50</v>
      </c>
    </row>
    <row r="49" spans="4:9" x14ac:dyDescent="0.2">
      <c r="D49" t="s">
        <v>9</v>
      </c>
    </row>
    <row r="50" spans="4:9" x14ac:dyDescent="0.2">
      <c r="D50" t="s">
        <v>47</v>
      </c>
      <c r="E50" t="str">
        <f>FIXED('naïve-2'!E50/'naïve-3'!E$9)</f>
        <v>0,00</v>
      </c>
      <c r="F50" t="str">
        <f>FIXED('naïve-2'!F50/'naïve-3'!F$9)</f>
        <v>0,00</v>
      </c>
      <c r="G50" t="str">
        <f>FIXED('naïve-2'!G50/'naïve-3'!G$9)</f>
        <v>0,00</v>
      </c>
      <c r="H50" t="str">
        <f>FIXED('naïve-2'!H50/'naïve-3'!H$9)</f>
        <v>0,00</v>
      </c>
      <c r="I50" t="str">
        <f>FIXED('naïve-2'!I50/'naïve-3'!I$9)</f>
        <v>0,00</v>
      </c>
    </row>
    <row r="51" spans="4:9" x14ac:dyDescent="0.2">
      <c r="D51" t="s">
        <v>49</v>
      </c>
      <c r="E51" t="str">
        <f>FIXED('naïve-2'!E51/'naïve-3'!E$9)</f>
        <v>0,98</v>
      </c>
      <c r="F51" t="str">
        <f>FIXED('naïve-2'!F51/'naïve-3'!F$9)</f>
        <v>0,38</v>
      </c>
      <c r="G51" t="str">
        <f>FIXED('naïve-2'!G51/'naïve-3'!G$9)</f>
        <v>0,22</v>
      </c>
      <c r="H51" t="str">
        <f>FIXED('naïve-2'!H51/'naïve-3'!H$9)</f>
        <v>0,21</v>
      </c>
      <c r="I51" t="str">
        <f>FIXED('naïve-2'!I51/'naïve-3'!I$9)</f>
        <v>0,27</v>
      </c>
    </row>
    <row r="52" spans="4:9" x14ac:dyDescent="0.2">
      <c r="D52" t="s">
        <v>48</v>
      </c>
      <c r="E52" t="str">
        <f>FIXED('naïve-2'!E52/'naïve-3'!E$9)</f>
        <v>0,02</v>
      </c>
      <c r="F52" t="str">
        <f>FIXED('naïve-2'!F52/'naïve-3'!F$9)</f>
        <v>0,62</v>
      </c>
      <c r="G52" t="str">
        <f>FIXED('naïve-2'!G52/'naïve-3'!G$9)</f>
        <v>0,78</v>
      </c>
      <c r="H52" t="str">
        <f>FIXED('naïve-2'!H52/'naïve-3'!H$9)</f>
        <v>0,79</v>
      </c>
      <c r="I52" t="str">
        <f>FIXED('naïve-2'!I52/'naïve-3'!I$9)</f>
        <v>0,73</v>
      </c>
    </row>
    <row r="54" spans="4:9" x14ac:dyDescent="0.2">
      <c r="D54" t="s">
        <v>10</v>
      </c>
    </row>
    <row r="55" spans="4:9" x14ac:dyDescent="0.2">
      <c r="D55" t="s">
        <v>44</v>
      </c>
      <c r="E55" t="str">
        <f>FIXED('naïve-2'!E55/'naïve-3'!E$9)</f>
        <v>1,00</v>
      </c>
      <c r="F55" t="str">
        <f>FIXED('naïve-2'!F55/'naïve-3'!F$9)</f>
        <v>0,00</v>
      </c>
      <c r="G55" t="str">
        <f>FIXED('naïve-2'!G55/'naïve-3'!G$9)</f>
        <v>0,03</v>
      </c>
      <c r="H55" t="str">
        <f>FIXED('naïve-2'!H55/'naïve-3'!H$9)</f>
        <v>0,18</v>
      </c>
      <c r="I55" t="str">
        <f>FIXED('naïve-2'!I55/'naïve-3'!I$9)</f>
        <v>0,00</v>
      </c>
    </row>
    <row r="56" spans="4:9" x14ac:dyDescent="0.2">
      <c r="D56" t="s">
        <v>46</v>
      </c>
      <c r="E56" t="str">
        <f>FIXED('naïve-2'!E56/'naïve-3'!E$9)</f>
        <v>0,00</v>
      </c>
      <c r="F56" t="str">
        <f>FIXED('naïve-2'!F56/'naïve-3'!F$9)</f>
        <v>1,00</v>
      </c>
      <c r="G56" t="str">
        <f>FIXED('naïve-2'!G56/'naïve-3'!G$9)</f>
        <v>0,97</v>
      </c>
      <c r="H56" t="str">
        <f>FIXED('naïve-2'!H56/'naïve-3'!H$9)</f>
        <v>0,82</v>
      </c>
      <c r="I56" t="str">
        <f>FIXED('naïve-2'!I56/'naïve-3'!I$9)</f>
        <v>1,00</v>
      </c>
    </row>
    <row r="58" spans="4:9" x14ac:dyDescent="0.2">
      <c r="D58" t="s">
        <v>11</v>
      </c>
    </row>
    <row r="59" spans="4:9" x14ac:dyDescent="0.2">
      <c r="D59" t="s">
        <v>44</v>
      </c>
      <c r="E59" t="str">
        <f>FIXED('naïve-2'!E59/'naïve-3'!E$9)</f>
        <v>0,98</v>
      </c>
      <c r="F59" t="str">
        <f>FIXED('naïve-2'!F59/'naïve-3'!F$9)</f>
        <v>0,05</v>
      </c>
      <c r="G59" t="str">
        <f>FIXED('naïve-2'!G59/'naïve-3'!G$9)</f>
        <v>0,06</v>
      </c>
      <c r="H59" t="str">
        <f>FIXED('naïve-2'!H59/'naïve-3'!H$9)</f>
        <v>0,04</v>
      </c>
      <c r="I59" t="str">
        <f>FIXED('naïve-2'!I59/'naïve-3'!I$9)</f>
        <v>0,00</v>
      </c>
    </row>
    <row r="60" spans="4:9" x14ac:dyDescent="0.2">
      <c r="D60" t="s">
        <v>46</v>
      </c>
      <c r="E60" t="str">
        <f>FIXED('naïve-2'!E60/'naïve-3'!E$9)</f>
        <v>0,02</v>
      </c>
      <c r="F60" t="str">
        <f>FIXED('naïve-2'!F60/'naïve-3'!F$9)</f>
        <v>0,95</v>
      </c>
      <c r="G60" t="str">
        <f>FIXED('naïve-2'!G60/'naïve-3'!G$9)</f>
        <v>0,94</v>
      </c>
      <c r="H60" t="str">
        <f>FIXED('naïve-2'!H60/'naïve-3'!H$9)</f>
        <v>0,96</v>
      </c>
      <c r="I60" t="str">
        <f>FIXED('naïve-2'!I60/'naïve-3'!I$9)</f>
        <v>1,00</v>
      </c>
    </row>
    <row r="62" spans="4:9" x14ac:dyDescent="0.2">
      <c r="D62" t="s">
        <v>12</v>
      </c>
    </row>
    <row r="63" spans="4:9" x14ac:dyDescent="0.2">
      <c r="D63" t="s">
        <v>44</v>
      </c>
      <c r="E63" t="str">
        <f>FIXED('naïve-2'!E63/'naïve-3'!E$9)</f>
        <v>0,95</v>
      </c>
      <c r="F63" t="str">
        <f>FIXED('naïve-2'!F63/'naïve-3'!F$9)</f>
        <v>0,00</v>
      </c>
      <c r="G63" t="str">
        <f>FIXED('naïve-2'!G63/'naïve-3'!G$9)</f>
        <v>0,01</v>
      </c>
      <c r="H63" t="str">
        <f>FIXED('naïve-2'!H63/'naïve-3'!H$9)</f>
        <v>0,00</v>
      </c>
      <c r="I63" t="str">
        <f>FIXED('naïve-2'!I63/'naïve-3'!I$9)</f>
        <v>0,05</v>
      </c>
    </row>
    <row r="64" spans="4:9" x14ac:dyDescent="0.2">
      <c r="D64" t="s">
        <v>45</v>
      </c>
      <c r="E64" t="str">
        <f>FIXED('naïve-2'!E64/'naïve-3'!E$9)</f>
        <v>0,05</v>
      </c>
      <c r="F64" t="str">
        <f>FIXED('naïve-2'!F64/'naïve-3'!F$9)</f>
        <v>0,10</v>
      </c>
      <c r="G64" t="str">
        <f>FIXED('naïve-2'!G64/'naïve-3'!G$9)</f>
        <v>0,02</v>
      </c>
      <c r="H64" t="str">
        <f>FIXED('naïve-2'!H64/'naïve-3'!H$9)</f>
        <v>0,14</v>
      </c>
      <c r="I64" t="str">
        <f>FIXED('naïve-2'!I64/'naïve-3'!I$9)</f>
        <v>0,05</v>
      </c>
    </row>
    <row r="65" spans="4:9" x14ac:dyDescent="0.2">
      <c r="D65" t="s">
        <v>46</v>
      </c>
      <c r="E65" t="str">
        <f>FIXED('naïve-2'!E65/'naïve-3'!E$9)</f>
        <v>0,00</v>
      </c>
      <c r="F65" t="str">
        <f>FIXED('naïve-2'!F65/'naïve-3'!F$9)</f>
        <v>0,90</v>
      </c>
      <c r="G65" t="str">
        <f>FIXED('naïve-2'!G65/'naïve-3'!G$9)</f>
        <v>0,97</v>
      </c>
      <c r="H65" t="str">
        <f>FIXED('naïve-2'!H65/'naïve-3'!H$9)</f>
        <v>0,86</v>
      </c>
      <c r="I65" t="str">
        <f>FIXED('naïve-2'!I65/'naïve-3'!I$9)</f>
        <v>0,91</v>
      </c>
    </row>
    <row r="67" spans="4:9" x14ac:dyDescent="0.2">
      <c r="D67" t="s">
        <v>50</v>
      </c>
    </row>
    <row r="68" spans="4:9" x14ac:dyDescent="0.2">
      <c r="D68" t="s">
        <v>44</v>
      </c>
      <c r="E68" t="str">
        <f>FIXED('naïve-2'!E68/'naïve-3'!E$9)</f>
        <v>0,98</v>
      </c>
      <c r="F68" t="str">
        <f>FIXED('naïve-2'!F68/'naïve-3'!F$9)</f>
        <v>0,62</v>
      </c>
      <c r="G68" t="str">
        <f>FIXED('naïve-2'!G68/'naïve-3'!G$9)</f>
        <v>0,56</v>
      </c>
      <c r="H68" t="str">
        <f>FIXED('naïve-2'!H68/'naïve-3'!H$9)</f>
        <v>0,93</v>
      </c>
      <c r="I68" t="str">
        <f>FIXED('naïve-2'!I68/'naïve-3'!I$9)</f>
        <v>0,95</v>
      </c>
    </row>
    <row r="69" spans="4:9" x14ac:dyDescent="0.2">
      <c r="D69" t="s">
        <v>46</v>
      </c>
      <c r="E69" t="str">
        <f>FIXED('naïve-2'!E69/'naïve-3'!E$9)</f>
        <v>0,02</v>
      </c>
      <c r="F69" t="str">
        <f>FIXED('naïve-2'!F69/'naïve-3'!F$9)</f>
        <v>0,38</v>
      </c>
      <c r="G69" t="str">
        <f>FIXED('naïve-2'!G69/'naïve-3'!G$9)</f>
        <v>0,44</v>
      </c>
      <c r="H69" t="str">
        <f>FIXED('naïve-2'!H69/'naïve-3'!H$9)</f>
        <v>0,07</v>
      </c>
      <c r="I69" t="str">
        <f>FIXED('naïve-2'!I69/'naïve-3'!I$9)</f>
        <v>0,05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transformation</vt:lpstr>
      <vt:lpstr>naïve-1</vt:lpstr>
      <vt:lpstr>naïve-2</vt:lpstr>
      <vt:lpstr>naïve-3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2020-01-03T08:14:18Z</dcterms:created>
  <dcterms:modified xsi:type="dcterms:W3CDTF">2020-02-24T23:03:00Z</dcterms:modified>
</cp:coreProperties>
</file>