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9b05b433ed652/work/wip/"/>
    </mc:Choice>
  </mc:AlternateContent>
  <xr:revisionPtr revIDLastSave="903" documentId="8_{A37684DC-8151-4522-A471-8B66483EA854}" xr6:coauthVersionLast="47" xr6:coauthVersionMax="47" xr10:uidLastSave="{332BB05C-4981-4BCB-BB53-238EB99B279D}"/>
  <bookViews>
    <workbookView xWindow="8100" yWindow="1760" windowWidth="28130" windowHeight="15450" activeTab="2" xr2:uid="{00000000-000D-0000-FFFF-FFFF00000000}"/>
  </bookViews>
  <sheets>
    <sheet name="Canara Bank OD Account" sheetId="33" r:id="rId1"/>
    <sheet name="Syndicate Bank Account" sheetId="36" r:id="rId2"/>
    <sheet name="Mahalakshmi SB" sheetId="34" r:id="rId3"/>
    <sheet name="Mahalakshmi OD" sheetId="3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2" i="33" l="1"/>
  <c r="H683" i="33"/>
  <c r="H684" i="33"/>
  <c r="H685" i="33"/>
  <c r="H686" i="33"/>
  <c r="H687" i="33"/>
  <c r="H688" i="33"/>
  <c r="H689" i="33"/>
  <c r="H690" i="33"/>
  <c r="H691" i="33"/>
  <c r="H692" i="33"/>
  <c r="H693" i="33"/>
  <c r="H694" i="33"/>
  <c r="H695" i="33"/>
  <c r="H696" i="33"/>
  <c r="H697" i="33"/>
  <c r="H698" i="33"/>
  <c r="H699" i="33"/>
  <c r="H700" i="33"/>
  <c r="H701" i="33"/>
  <c r="H702" i="33"/>
  <c r="H703" i="33"/>
  <c r="H704" i="33"/>
  <c r="H705" i="33"/>
  <c r="H706" i="33"/>
  <c r="H707" i="33"/>
  <c r="H708" i="33"/>
  <c r="H709" i="33"/>
  <c r="H710" i="33"/>
  <c r="H711" i="33"/>
  <c r="H712" i="33"/>
  <c r="H713" i="33"/>
  <c r="H714" i="33"/>
  <c r="H715" i="33"/>
  <c r="H716" i="33"/>
  <c r="H717" i="33"/>
  <c r="H718" i="33"/>
  <c r="H719" i="33"/>
  <c r="H720" i="33"/>
  <c r="H721" i="33"/>
  <c r="H722" i="33"/>
  <c r="H723" i="33"/>
  <c r="H724" i="33"/>
  <c r="H725" i="33"/>
  <c r="H726" i="33"/>
  <c r="H727" i="33"/>
  <c r="H728" i="33"/>
  <c r="H729" i="33"/>
  <c r="H730" i="33"/>
  <c r="H731" i="33"/>
  <c r="H732" i="33"/>
  <c r="H733" i="33"/>
  <c r="H734" i="33"/>
  <c r="H735" i="33"/>
  <c r="H736" i="33"/>
  <c r="H737" i="33"/>
  <c r="H738" i="33"/>
  <c r="H739" i="33"/>
  <c r="H740" i="33"/>
  <c r="H741" i="33"/>
  <c r="H742" i="33"/>
  <c r="H743" i="33"/>
  <c r="H744" i="33"/>
  <c r="H745" i="33"/>
  <c r="H746" i="33"/>
  <c r="H747" i="33"/>
  <c r="H748" i="33"/>
  <c r="H749" i="33"/>
  <c r="H750" i="33"/>
  <c r="H751" i="33"/>
  <c r="H752" i="33"/>
  <c r="H753" i="33"/>
  <c r="H754" i="33"/>
  <c r="H755" i="33"/>
  <c r="H756" i="33"/>
  <c r="H757" i="33"/>
  <c r="H758" i="33"/>
  <c r="H759" i="33"/>
  <c r="H760" i="33"/>
  <c r="H761" i="33"/>
  <c r="H762" i="33"/>
  <c r="H763" i="33"/>
  <c r="H764" i="33"/>
  <c r="H765" i="33"/>
  <c r="H766" i="33"/>
  <c r="H767" i="33"/>
  <c r="H768" i="33"/>
  <c r="H769" i="33"/>
  <c r="H770" i="33"/>
  <c r="H771" i="33"/>
  <c r="H772" i="33"/>
  <c r="H773" i="33"/>
  <c r="H774" i="33"/>
  <c r="H775" i="33"/>
  <c r="H776" i="33"/>
  <c r="H777" i="33"/>
  <c r="H778" i="33"/>
  <c r="H779" i="33"/>
  <c r="H780" i="33"/>
  <c r="H781" i="33"/>
  <c r="H782" i="33"/>
  <c r="H783" i="33"/>
  <c r="H784" i="33"/>
  <c r="H785" i="33"/>
  <c r="H786" i="33"/>
  <c r="H787" i="33"/>
  <c r="H788" i="33"/>
  <c r="H789" i="33"/>
  <c r="H790" i="33"/>
  <c r="H791" i="33"/>
  <c r="H792" i="33"/>
  <c r="H793" i="33"/>
  <c r="H794" i="33"/>
  <c r="H795" i="33"/>
  <c r="H796" i="33"/>
  <c r="H797" i="33"/>
  <c r="H798" i="33"/>
  <c r="H799" i="33"/>
  <c r="H800" i="33"/>
  <c r="H801" i="33"/>
  <c r="H802" i="33"/>
  <c r="H803" i="33"/>
  <c r="H804" i="33"/>
  <c r="H805" i="33"/>
  <c r="H806" i="33"/>
  <c r="H807" i="33"/>
  <c r="H808" i="33"/>
  <c r="H809" i="33"/>
  <c r="H810" i="33"/>
  <c r="H811" i="33"/>
  <c r="H812" i="33"/>
  <c r="H813" i="33"/>
  <c r="H814" i="33"/>
  <c r="H815" i="33"/>
  <c r="H816" i="33"/>
  <c r="H817" i="33"/>
  <c r="H818" i="33"/>
  <c r="H819" i="33"/>
  <c r="H820" i="33"/>
  <c r="H821" i="33"/>
  <c r="H822" i="33"/>
  <c r="H823" i="33"/>
  <c r="H824" i="33"/>
  <c r="H825" i="33"/>
  <c r="H826" i="33"/>
  <c r="H827" i="33"/>
  <c r="H828" i="33"/>
  <c r="H829" i="33"/>
  <c r="H830" i="33"/>
  <c r="H831" i="33"/>
  <c r="H832" i="33"/>
  <c r="H833" i="33"/>
  <c r="H834" i="33"/>
  <c r="H835" i="33"/>
  <c r="H836" i="33"/>
  <c r="H837" i="33"/>
  <c r="H838" i="33"/>
  <c r="H839" i="33"/>
  <c r="H840" i="33"/>
  <c r="H841" i="33"/>
  <c r="H842" i="33"/>
  <c r="H843" i="33"/>
  <c r="H844" i="33"/>
  <c r="H845" i="33"/>
  <c r="H846" i="33"/>
  <c r="H847" i="33"/>
  <c r="H848" i="33"/>
  <c r="H849" i="33"/>
  <c r="H850" i="33"/>
  <c r="H851" i="33"/>
  <c r="H852" i="33"/>
  <c r="H853" i="33"/>
  <c r="H854" i="33"/>
  <c r="H855" i="33"/>
  <c r="H856" i="33"/>
  <c r="H857" i="33"/>
  <c r="H858" i="33"/>
  <c r="H859" i="33"/>
  <c r="H860" i="33"/>
  <c r="H861" i="33"/>
  <c r="H862" i="33"/>
  <c r="H863" i="33"/>
  <c r="H864" i="33"/>
  <c r="H865" i="33"/>
  <c r="H866" i="33"/>
  <c r="H867" i="33"/>
  <c r="H868" i="33"/>
  <c r="H869" i="33"/>
  <c r="H870" i="33"/>
  <c r="H871" i="33"/>
  <c r="H872" i="33"/>
  <c r="H873" i="33"/>
  <c r="H874" i="33"/>
  <c r="H875" i="33"/>
  <c r="H876" i="33"/>
  <c r="H877" i="33"/>
  <c r="H878" i="33"/>
  <c r="H879" i="33"/>
  <c r="H880" i="33"/>
  <c r="H881" i="33"/>
  <c r="H882" i="33"/>
  <c r="H883" i="33"/>
  <c r="H884" i="33"/>
  <c r="H885" i="33"/>
  <c r="H886" i="33"/>
  <c r="H887" i="33"/>
  <c r="H888" i="33"/>
  <c r="H889" i="33"/>
  <c r="H890" i="33"/>
  <c r="H891" i="33"/>
  <c r="H892" i="33"/>
  <c r="H893" i="33"/>
  <c r="H894" i="33"/>
  <c r="H895" i="33"/>
  <c r="H896" i="33"/>
  <c r="H897" i="33"/>
  <c r="H898" i="33"/>
  <c r="H899" i="33"/>
  <c r="H900" i="33"/>
  <c r="H901" i="33"/>
  <c r="H902" i="33"/>
  <c r="H903" i="33"/>
  <c r="H904" i="33"/>
  <c r="H905" i="33"/>
  <c r="H906" i="33"/>
  <c r="H907" i="33"/>
  <c r="H908" i="33"/>
  <c r="H909" i="33"/>
  <c r="H910" i="33"/>
  <c r="H911" i="33"/>
  <c r="H912" i="33"/>
  <c r="H913" i="33"/>
  <c r="H914" i="33"/>
  <c r="H915" i="33"/>
  <c r="H916" i="33"/>
  <c r="H917" i="33"/>
  <c r="H918" i="33"/>
  <c r="H919" i="33"/>
  <c r="H920" i="33"/>
  <c r="H921" i="33"/>
  <c r="H922" i="33"/>
  <c r="H923" i="33"/>
  <c r="H924" i="33"/>
  <c r="H925" i="33"/>
  <c r="H926" i="33"/>
  <c r="H927" i="33"/>
  <c r="H928" i="33"/>
  <c r="H929" i="33"/>
  <c r="H930" i="33"/>
  <c r="H931" i="33"/>
  <c r="H932" i="33"/>
  <c r="H933" i="33"/>
  <c r="H934" i="33"/>
  <c r="H935" i="33"/>
  <c r="H936" i="33"/>
  <c r="H937" i="33"/>
  <c r="H938" i="33"/>
  <c r="H939" i="33"/>
  <c r="H940" i="33"/>
  <c r="H941" i="33"/>
  <c r="H942" i="33"/>
  <c r="H943" i="33"/>
  <c r="H944" i="33"/>
  <c r="H945" i="33"/>
  <c r="H946" i="33"/>
  <c r="H947" i="33"/>
  <c r="H948" i="33"/>
  <c r="H949" i="33"/>
  <c r="H950" i="33"/>
  <c r="H951" i="33"/>
  <c r="H952" i="33"/>
  <c r="H953" i="33"/>
  <c r="H954" i="33"/>
  <c r="H955" i="33"/>
  <c r="H956" i="33"/>
  <c r="H957" i="33"/>
  <c r="H958" i="33"/>
  <c r="H959" i="33"/>
  <c r="H960" i="33"/>
  <c r="H961" i="33"/>
  <c r="H962" i="33"/>
  <c r="H963" i="33"/>
  <c r="H964" i="33"/>
  <c r="H965" i="33"/>
  <c r="H966" i="33"/>
  <c r="H967" i="33"/>
  <c r="H968" i="33"/>
  <c r="H969" i="33"/>
  <c r="H970" i="33"/>
  <c r="H971" i="33"/>
  <c r="H972" i="33"/>
  <c r="H973" i="33"/>
  <c r="H974" i="33"/>
  <c r="H975" i="33"/>
  <c r="H976" i="33"/>
  <c r="H977" i="33"/>
  <c r="H978" i="33"/>
  <c r="H979" i="33"/>
  <c r="H980" i="33"/>
  <c r="H981" i="33"/>
  <c r="H982" i="33"/>
  <c r="H983" i="33"/>
  <c r="H984" i="33"/>
  <c r="H985" i="33"/>
  <c r="H986" i="33"/>
  <c r="H987" i="33"/>
  <c r="H988" i="33"/>
  <c r="H989" i="33"/>
  <c r="H990" i="33"/>
  <c r="H991" i="33"/>
  <c r="H992" i="33"/>
  <c r="H993" i="33"/>
  <c r="H994" i="33"/>
  <c r="H995" i="33"/>
  <c r="H996" i="33"/>
  <c r="H997" i="33"/>
  <c r="H998" i="33"/>
  <c r="H999" i="33"/>
  <c r="H1000" i="33"/>
  <c r="H1001" i="33"/>
  <c r="H1002" i="33"/>
  <c r="H1003" i="33"/>
  <c r="H1004" i="33"/>
  <c r="H1005" i="33"/>
  <c r="H1006" i="33"/>
  <c r="H1007" i="33"/>
  <c r="H1008" i="33"/>
  <c r="H1009" i="33"/>
  <c r="H1010" i="33"/>
  <c r="H1011" i="33"/>
  <c r="H1012" i="33"/>
  <c r="H1013" i="33"/>
  <c r="H1014" i="33"/>
  <c r="H1015" i="33"/>
  <c r="H1016" i="33"/>
  <c r="H1017" i="33"/>
  <c r="H1018" i="33"/>
  <c r="H1019" i="33"/>
  <c r="H1020" i="33"/>
  <c r="H1021" i="33"/>
  <c r="H1022" i="33"/>
  <c r="H1023" i="33"/>
  <c r="H1024" i="33"/>
  <c r="H1025" i="33"/>
  <c r="H1026" i="33"/>
  <c r="H1027" i="33"/>
  <c r="H1028" i="33"/>
  <c r="H1029" i="33"/>
  <c r="H1030" i="33"/>
  <c r="H1031" i="33"/>
  <c r="H1032" i="33"/>
  <c r="H1033" i="33"/>
  <c r="H1034" i="33"/>
  <c r="H1035" i="33"/>
  <c r="H1036" i="33"/>
  <c r="H1037" i="33"/>
  <c r="H1038" i="33"/>
  <c r="H1039" i="33"/>
  <c r="H1040" i="33"/>
  <c r="H1041" i="33"/>
  <c r="H1042" i="33"/>
  <c r="H1043" i="33"/>
  <c r="H1044" i="33"/>
  <c r="H1045" i="33"/>
  <c r="H1046" i="33"/>
  <c r="H1047" i="33"/>
  <c r="H1048" i="33"/>
  <c r="H1049" i="33"/>
  <c r="H1050" i="33"/>
  <c r="H1051" i="33"/>
  <c r="H1052" i="33"/>
  <c r="H1053" i="33"/>
  <c r="H681" i="33"/>
  <c r="E9" i="36" a="1"/>
  <c r="E9" i="36" s="1"/>
  <c r="G9" i="36" s="1" a="1"/>
  <c r="G9" i="36" s="1"/>
  <c r="E8" i="36" a="1"/>
  <c r="E8" i="36" s="1"/>
  <c r="G8" i="36" s="1" a="1"/>
  <c r="G8" i="36" s="1"/>
  <c r="E7" i="36" a="1"/>
  <c r="E7" i="36" s="1"/>
  <c r="G7" i="36" s="1" a="1"/>
  <c r="G7" i="36" s="1"/>
  <c r="E6" i="36" a="1"/>
  <c r="E6" i="36" s="1"/>
  <c r="G6" i="36" s="1" a="1"/>
  <c r="G6" i="36" s="1"/>
  <c r="E5" i="36" a="1"/>
  <c r="E5" i="36" s="1"/>
  <c r="G5" i="36" s="1" a="1"/>
  <c r="G5" i="36" s="1"/>
  <c r="E4" i="36" a="1"/>
  <c r="E4" i="36" s="1"/>
  <c r="G4" i="36" s="1" a="1"/>
  <c r="G4" i="36" s="1"/>
  <c r="E3" i="36" a="1"/>
  <c r="E3" i="36" s="1"/>
  <c r="G3" i="36" s="1" a="1"/>
  <c r="G3" i="36" s="1"/>
  <c r="E2" i="36" a="1"/>
  <c r="E2" i="36" s="1"/>
  <c r="G2" i="36" s="1" a="1"/>
  <c r="G2" i="36" s="1"/>
  <c r="E978" i="33" a="1"/>
  <c r="E978" i="33" s="1"/>
  <c r="G978" i="33" s="1" a="1"/>
  <c r="G978" i="33" s="1"/>
  <c r="E903" i="33" a="1"/>
  <c r="E903" i="33" s="1"/>
  <c r="G903" i="33" s="1" a="1"/>
  <c r="G903" i="33" s="1"/>
  <c r="E845" i="33" a="1"/>
  <c r="E845" i="33" s="1"/>
  <c r="G845" i="33" s="1" a="1"/>
  <c r="G845" i="33" s="1"/>
  <c r="E637" i="33" a="1"/>
  <c r="E637" i="33" s="1"/>
  <c r="G637" i="33" s="1" a="1"/>
  <c r="G637" i="33" s="1"/>
  <c r="E533" i="33" a="1"/>
  <c r="E533" i="33" s="1"/>
  <c r="G533" i="33" s="1" a="1"/>
  <c r="G533" i="33" s="1"/>
  <c r="E13" i="35" a="1"/>
  <c r="E13" i="35" s="1"/>
  <c r="G13" i="35" s="1" a="1"/>
  <c r="G13" i="35" s="1"/>
  <c r="E12" i="35" a="1"/>
  <c r="E12" i="35" s="1"/>
  <c r="G12" i="35" s="1" a="1"/>
  <c r="G12" i="35" s="1"/>
  <c r="E11" i="35" a="1"/>
  <c r="E11" i="35" s="1"/>
  <c r="G11" i="35" s="1" a="1"/>
  <c r="G11" i="35" s="1"/>
  <c r="E10" i="35" a="1"/>
  <c r="E10" i="35" s="1"/>
  <c r="G10" i="35" s="1" a="1"/>
  <c r="G10" i="35" s="1"/>
  <c r="E9" i="35" a="1"/>
  <c r="E9" i="35" s="1"/>
  <c r="G9" i="35" s="1" a="1"/>
  <c r="G9" i="35" s="1"/>
  <c r="E8" i="35" a="1"/>
  <c r="E8" i="35" s="1"/>
  <c r="G8" i="35" s="1" a="1"/>
  <c r="G8" i="35" s="1"/>
  <c r="E7" i="35" a="1"/>
  <c r="E7" i="35" s="1"/>
  <c r="G7" i="35" s="1" a="1"/>
  <c r="G7" i="35" s="1"/>
  <c r="E6" i="35" a="1"/>
  <c r="E6" i="35" s="1"/>
  <c r="G6" i="35" s="1" a="1"/>
  <c r="G6" i="35" s="1"/>
  <c r="E5" i="35" a="1"/>
  <c r="E5" i="35" s="1"/>
  <c r="G5" i="35" s="1" a="1"/>
  <c r="G5" i="35" s="1"/>
  <c r="E4" i="35" a="1"/>
  <c r="E4" i="35" s="1"/>
  <c r="G4" i="35" s="1" a="1"/>
  <c r="G4" i="35" s="1"/>
  <c r="E3" i="35" a="1"/>
  <c r="E3" i="35" s="1"/>
  <c r="G3" i="35" s="1" a="1"/>
  <c r="G3" i="35" s="1"/>
  <c r="E2" i="35" a="1"/>
  <c r="E2" i="35" s="1"/>
  <c r="G2" i="35" s="1" a="1"/>
  <c r="G2" i="35" s="1"/>
  <c r="E10" i="34" a="1"/>
  <c r="E10" i="34" s="1"/>
  <c r="G10" i="34" s="1" a="1"/>
  <c r="G10" i="34" s="1"/>
  <c r="E9" i="34" a="1"/>
  <c r="E9" i="34" s="1"/>
  <c r="G9" i="34" s="1" a="1"/>
  <c r="G9" i="34" s="1"/>
  <c r="E8" i="34" a="1"/>
  <c r="E8" i="34" s="1"/>
  <c r="G8" i="34" s="1" a="1"/>
  <c r="G8" i="34" s="1"/>
  <c r="E7" i="34" a="1"/>
  <c r="E7" i="34" s="1"/>
  <c r="G7" i="34" s="1" a="1"/>
  <c r="G7" i="34" s="1"/>
  <c r="E6" i="34" a="1"/>
  <c r="E6" i="34" s="1"/>
  <c r="G6" i="34" s="1" a="1"/>
  <c r="G6" i="34" s="1"/>
  <c r="E5" i="34" a="1"/>
  <c r="E5" i="34" s="1"/>
  <c r="G5" i="34" s="1" a="1"/>
  <c r="G5" i="34" s="1"/>
  <c r="E4" i="34" a="1"/>
  <c r="E4" i="34" s="1"/>
  <c r="G4" i="34" s="1" a="1"/>
  <c r="G4" i="34" s="1"/>
  <c r="E3" i="34" a="1"/>
  <c r="E3" i="34" s="1"/>
  <c r="G3" i="34" s="1" a="1"/>
  <c r="G3" i="34" s="1"/>
  <c r="E2" i="34" a="1"/>
  <c r="E2" i="34" s="1"/>
  <c r="G2" i="34" s="1" a="1"/>
  <c r="G2" i="34" s="1"/>
  <c r="E745" i="33" a="1"/>
  <c r="E745" i="33" s="1"/>
  <c r="G745" i="33" s="1" a="1"/>
  <c r="G745" i="33" s="1"/>
  <c r="E724" i="33" a="1"/>
  <c r="E724" i="33" s="1"/>
  <c r="G724" i="33" s="1" a="1"/>
  <c r="G724" i="33" s="1"/>
  <c r="E487" i="33" a="1"/>
  <c r="E487" i="33" s="1"/>
  <c r="G487" i="33" s="1" a="1"/>
  <c r="G487" i="33" s="1"/>
  <c r="E47" i="33" a="1"/>
  <c r="E47" i="33" s="1"/>
  <c r="G47" i="33" s="1" a="1"/>
  <c r="G47" i="33" s="1"/>
  <c r="E124" i="33" a="1"/>
  <c r="E124" i="33" s="1"/>
  <c r="G124" i="33" s="1" a="1"/>
  <c r="G124" i="33" s="1"/>
  <c r="E114" i="33" a="1"/>
  <c r="E114" i="33" s="1"/>
  <c r="G114" i="33" s="1" a="1"/>
  <c r="G114" i="33" s="1"/>
  <c r="E10" i="33" a="1"/>
  <c r="E10" i="33" s="1"/>
  <c r="G10" i="33" s="1" a="1"/>
  <c r="G10" i="33" s="1"/>
  <c r="E2" i="33" a="1"/>
  <c r="E2" i="33" s="1"/>
  <c r="G2" i="33" s="1" a="1"/>
  <c r="G2" i="33" s="1"/>
  <c r="E16" i="33" a="1"/>
  <c r="E16" i="33" s="1"/>
  <c r="G16" i="33" s="1" a="1"/>
  <c r="G16" i="33" s="1"/>
  <c r="E17" i="33" a="1"/>
  <c r="E17" i="33" s="1"/>
  <c r="G17" i="33" s="1" a="1"/>
  <c r="G17" i="33" s="1"/>
  <c r="E18" i="33" a="1"/>
  <c r="E18" i="33" s="1"/>
  <c r="G18" i="33" s="1" a="1"/>
  <c r="G18" i="33" s="1"/>
  <c r="E19" i="33" a="1"/>
  <c r="E19" i="33" s="1"/>
  <c r="G19" i="33" s="1" a="1"/>
  <c r="G19" i="33" s="1"/>
  <c r="E20" i="33" a="1"/>
  <c r="E20" i="33" s="1"/>
  <c r="G20" i="33" s="1" a="1"/>
  <c r="G20" i="33" s="1"/>
  <c r="E21" i="33" a="1"/>
  <c r="E21" i="33" s="1"/>
  <c r="G21" i="33" s="1" a="1"/>
  <c r="G21" i="33" s="1"/>
  <c r="E22" i="33" a="1"/>
  <c r="E22" i="33" s="1"/>
  <c r="G22" i="33" s="1" a="1"/>
  <c r="G22" i="33" s="1"/>
  <c r="E23" i="33" a="1"/>
  <c r="E23" i="33" s="1"/>
  <c r="G23" i="33" s="1" a="1"/>
  <c r="G23" i="33" s="1"/>
  <c r="E24" i="33" a="1"/>
  <c r="E24" i="33" s="1"/>
  <c r="G24" i="33" s="1" a="1"/>
  <c r="G24" i="33" s="1"/>
  <c r="E25" i="33" a="1"/>
  <c r="E25" i="33" s="1"/>
  <c r="G25" i="33" s="1" a="1"/>
  <c r="G25" i="33" s="1"/>
  <c r="E26" i="33" a="1"/>
  <c r="E26" i="33" s="1"/>
  <c r="G26" i="33" s="1" a="1"/>
  <c r="G26" i="33" s="1"/>
  <c r="E27" i="33" a="1"/>
  <c r="E27" i="33" s="1"/>
  <c r="G27" i="33" s="1" a="1"/>
  <c r="G27" i="33" s="1"/>
  <c r="E28" i="33" a="1"/>
  <c r="E28" i="33" s="1"/>
  <c r="G28" i="33" s="1" a="1"/>
  <c r="G28" i="33" s="1"/>
  <c r="E29" i="33" a="1"/>
  <c r="E29" i="33" s="1"/>
  <c r="G29" i="33" s="1" a="1"/>
  <c r="G29" i="33" s="1"/>
  <c r="E30" i="33" a="1"/>
  <c r="E30" i="33" s="1"/>
  <c r="G30" i="33" s="1" a="1"/>
  <c r="G30" i="33" s="1"/>
  <c r="E31" i="33" a="1"/>
  <c r="E31" i="33" s="1"/>
  <c r="G31" i="33" s="1" a="1"/>
  <c r="G31" i="33" s="1"/>
  <c r="E32" i="33" a="1"/>
  <c r="E32" i="33" s="1"/>
  <c r="G32" i="33" s="1" a="1"/>
  <c r="G32" i="33" s="1"/>
  <c r="E33" i="33" a="1"/>
  <c r="E33" i="33" s="1"/>
  <c r="G33" i="33" s="1" a="1"/>
  <c r="G33" i="33" s="1"/>
  <c r="E34" i="33" a="1"/>
  <c r="E34" i="33" s="1"/>
  <c r="G34" i="33" s="1" a="1"/>
  <c r="G34" i="33" s="1"/>
  <c r="E35" i="33" a="1"/>
  <c r="E35" i="33" s="1"/>
  <c r="G35" i="33" s="1" a="1"/>
  <c r="G35" i="33" s="1"/>
  <c r="E36" i="33" a="1"/>
  <c r="E36" i="33" s="1"/>
  <c r="G36" i="33" s="1" a="1"/>
  <c r="G36" i="33" s="1"/>
  <c r="E37" i="33" a="1"/>
  <c r="E37" i="33" s="1"/>
  <c r="G37" i="33" s="1" a="1"/>
  <c r="G37" i="33" s="1"/>
  <c r="E38" i="33" a="1"/>
  <c r="E38" i="33" s="1"/>
  <c r="G38" i="33" s="1" a="1"/>
  <c r="G38" i="33" s="1"/>
  <c r="E39" i="33" a="1"/>
  <c r="E39" i="33" s="1"/>
  <c r="G39" i="33" s="1" a="1"/>
  <c r="G39" i="33" s="1"/>
  <c r="E40" i="33" a="1"/>
  <c r="E40" i="33" s="1"/>
  <c r="G40" i="33" s="1" a="1"/>
  <c r="G40" i="33" s="1"/>
  <c r="E41" i="33" a="1"/>
  <c r="E41" i="33" s="1"/>
  <c r="G41" i="33" s="1" a="1"/>
  <c r="G41" i="33" s="1"/>
  <c r="E42" i="33" a="1"/>
  <c r="E42" i="33" s="1"/>
  <c r="G42" i="33" s="1" a="1"/>
  <c r="G42" i="33" s="1"/>
  <c r="E43" i="33" a="1"/>
  <c r="E43" i="33" s="1"/>
  <c r="G43" i="33" s="1" a="1"/>
  <c r="G43" i="33" s="1"/>
  <c r="E44" i="33" a="1"/>
  <c r="E44" i="33" s="1"/>
  <c r="G44" i="33" s="1" a="1"/>
  <c r="G44" i="33" s="1"/>
  <c r="E45" i="33" a="1"/>
  <c r="E45" i="33" s="1"/>
  <c r="G45" i="33" s="1" a="1"/>
  <c r="G45" i="33" s="1"/>
  <c r="E46" i="33" a="1"/>
  <c r="E46" i="33" s="1"/>
  <c r="G46" i="33" s="1" a="1"/>
  <c r="G46" i="33" s="1"/>
  <c r="E48" i="33" a="1"/>
  <c r="E48" i="33" s="1"/>
  <c r="G48" i="33" s="1" a="1"/>
  <c r="G48" i="33" s="1"/>
  <c r="E49" i="33" a="1"/>
  <c r="E49" i="33" s="1"/>
  <c r="G49" i="33" s="1" a="1"/>
  <c r="G49" i="33" s="1"/>
  <c r="E50" i="33" a="1"/>
  <c r="E50" i="33" s="1"/>
  <c r="G50" i="33" s="1" a="1"/>
  <c r="G50" i="33" s="1"/>
  <c r="E51" i="33" a="1"/>
  <c r="E51" i="33" s="1"/>
  <c r="G51" i="33" s="1" a="1"/>
  <c r="G51" i="33" s="1"/>
  <c r="E52" i="33" a="1"/>
  <c r="E52" i="33" s="1"/>
  <c r="G52" i="33" s="1" a="1"/>
  <c r="G52" i="33" s="1"/>
  <c r="E53" i="33" a="1"/>
  <c r="E53" i="33" s="1"/>
  <c r="G53" i="33" s="1" a="1"/>
  <c r="G53" i="33" s="1"/>
  <c r="E54" i="33" a="1"/>
  <c r="E54" i="33" s="1"/>
  <c r="G54" i="33" s="1" a="1"/>
  <c r="G54" i="33" s="1"/>
  <c r="E55" i="33" a="1"/>
  <c r="E55" i="33" s="1"/>
  <c r="G55" i="33" s="1" a="1"/>
  <c r="G55" i="33" s="1"/>
  <c r="E56" i="33" a="1"/>
  <c r="E56" i="33" s="1"/>
  <c r="G56" i="33" s="1" a="1"/>
  <c r="G56" i="33" s="1"/>
  <c r="E57" i="33" a="1"/>
  <c r="E57" i="33" s="1"/>
  <c r="G57" i="33" s="1" a="1"/>
  <c r="G57" i="33" s="1"/>
  <c r="E58" i="33" a="1"/>
  <c r="E58" i="33" s="1"/>
  <c r="G58" i="33" s="1" a="1"/>
  <c r="G58" i="33" s="1"/>
  <c r="E59" i="33" a="1"/>
  <c r="E59" i="33" s="1"/>
  <c r="G59" i="33" s="1" a="1"/>
  <c r="G59" i="33" s="1"/>
  <c r="E60" i="33" a="1"/>
  <c r="E60" i="33" s="1"/>
  <c r="G60" i="33" s="1" a="1"/>
  <c r="G60" i="33" s="1"/>
  <c r="E61" i="33" a="1"/>
  <c r="E61" i="33" s="1"/>
  <c r="G61" i="33" s="1" a="1"/>
  <c r="G61" i="33" s="1"/>
  <c r="E62" i="33" a="1"/>
  <c r="E62" i="33" s="1"/>
  <c r="G62" i="33" s="1" a="1"/>
  <c r="G62" i="33" s="1"/>
  <c r="E63" i="33" a="1"/>
  <c r="E63" i="33" s="1"/>
  <c r="G63" i="33" s="1" a="1"/>
  <c r="G63" i="33" s="1"/>
  <c r="E64" i="33" a="1"/>
  <c r="E64" i="33" s="1"/>
  <c r="G64" i="33" s="1" a="1"/>
  <c r="G64" i="33" s="1"/>
  <c r="E65" i="33" a="1"/>
  <c r="E65" i="33" s="1"/>
  <c r="G65" i="33" s="1" a="1"/>
  <c r="G65" i="33" s="1"/>
  <c r="E66" i="33" a="1"/>
  <c r="E66" i="33" s="1"/>
  <c r="G66" i="33" s="1" a="1"/>
  <c r="G66" i="33" s="1"/>
  <c r="E67" i="33" a="1"/>
  <c r="E67" i="33" s="1"/>
  <c r="G67" i="33" s="1" a="1"/>
  <c r="G67" i="33" s="1"/>
  <c r="E68" i="33" a="1"/>
  <c r="E68" i="33" s="1"/>
  <c r="G68" i="33" s="1" a="1"/>
  <c r="G68" i="33" s="1"/>
  <c r="E69" i="33" a="1"/>
  <c r="E69" i="33" s="1"/>
  <c r="G69" i="33" s="1" a="1"/>
  <c r="G69" i="33" s="1"/>
  <c r="E70" i="33" a="1"/>
  <c r="E70" i="33" s="1"/>
  <c r="G70" i="33" s="1" a="1"/>
  <c r="G70" i="33" s="1"/>
  <c r="E71" i="33" a="1"/>
  <c r="E71" i="33" s="1"/>
  <c r="G71" i="33" s="1" a="1"/>
  <c r="G71" i="33" s="1"/>
  <c r="E72" i="33" a="1"/>
  <c r="E72" i="33" s="1"/>
  <c r="G72" i="33" s="1" a="1"/>
  <c r="G72" i="33" s="1"/>
  <c r="E73" i="33" a="1"/>
  <c r="E73" i="33" s="1"/>
  <c r="G73" i="33" s="1" a="1"/>
  <c r="G73" i="33" s="1"/>
  <c r="E74" i="33" a="1"/>
  <c r="E74" i="33" s="1"/>
  <c r="G74" i="33" s="1" a="1"/>
  <c r="G74" i="33" s="1"/>
  <c r="E75" i="33" a="1"/>
  <c r="E75" i="33" s="1"/>
  <c r="G75" i="33" s="1" a="1"/>
  <c r="G75" i="33" s="1"/>
  <c r="E76" i="33" a="1"/>
  <c r="E76" i="33" s="1"/>
  <c r="G76" i="33" s="1" a="1"/>
  <c r="G76" i="33" s="1"/>
  <c r="E77" i="33" a="1"/>
  <c r="E77" i="33" s="1"/>
  <c r="G77" i="33" s="1" a="1"/>
  <c r="G77" i="33" s="1"/>
  <c r="E78" i="33" a="1"/>
  <c r="E78" i="33" s="1"/>
  <c r="G78" i="33" s="1" a="1"/>
  <c r="G78" i="33" s="1"/>
  <c r="E79" i="33" a="1"/>
  <c r="E79" i="33" s="1"/>
  <c r="G79" i="33" s="1" a="1"/>
  <c r="G79" i="33" s="1"/>
  <c r="E80" i="33" a="1"/>
  <c r="E80" i="33" s="1"/>
  <c r="G80" i="33" s="1" a="1"/>
  <c r="G80" i="33" s="1"/>
  <c r="E81" i="33" a="1"/>
  <c r="E81" i="33" s="1"/>
  <c r="G81" i="33" s="1" a="1"/>
  <c r="G81" i="33" s="1"/>
  <c r="E82" i="33" a="1"/>
  <c r="E82" i="33" s="1"/>
  <c r="G82" i="33" s="1" a="1"/>
  <c r="G82" i="33" s="1"/>
  <c r="E83" i="33" a="1"/>
  <c r="E83" i="33" s="1"/>
  <c r="G83" i="33" s="1" a="1"/>
  <c r="G83" i="33" s="1"/>
  <c r="E84" i="33" a="1"/>
  <c r="E84" i="33" s="1"/>
  <c r="G84" i="33" s="1" a="1"/>
  <c r="G84" i="33" s="1"/>
  <c r="E85" i="33" a="1"/>
  <c r="E85" i="33" s="1"/>
  <c r="G85" i="33" s="1" a="1"/>
  <c r="G85" i="33" s="1"/>
  <c r="E86" i="33" a="1"/>
  <c r="E86" i="33" s="1"/>
  <c r="G86" i="33" s="1" a="1"/>
  <c r="G86" i="33" s="1"/>
  <c r="E87" i="33" a="1"/>
  <c r="E87" i="33" s="1"/>
  <c r="G87" i="33" s="1" a="1"/>
  <c r="G87" i="33" s="1"/>
  <c r="E88" i="33" a="1"/>
  <c r="E88" i="33" s="1"/>
  <c r="G88" i="33" s="1" a="1"/>
  <c r="G88" i="33" s="1"/>
  <c r="E89" i="33" a="1"/>
  <c r="E89" i="33" s="1"/>
  <c r="G89" i="33" s="1" a="1"/>
  <c r="G89" i="33" s="1"/>
  <c r="E90" i="33" a="1"/>
  <c r="E90" i="33" s="1"/>
  <c r="G90" i="33" s="1" a="1"/>
  <c r="G90" i="33" s="1"/>
  <c r="E91" i="33" a="1"/>
  <c r="E91" i="33" s="1"/>
  <c r="G91" i="33" s="1" a="1"/>
  <c r="G91" i="33" s="1"/>
  <c r="E92" i="33" a="1"/>
  <c r="E92" i="33" s="1"/>
  <c r="G92" i="33" s="1" a="1"/>
  <c r="G92" i="33" s="1"/>
  <c r="E93" i="33" a="1"/>
  <c r="E93" i="33" s="1"/>
  <c r="G93" i="33" s="1" a="1"/>
  <c r="G93" i="33" s="1"/>
  <c r="E94" i="33" a="1"/>
  <c r="E94" i="33" s="1"/>
  <c r="G94" i="33" s="1" a="1"/>
  <c r="G94" i="33" s="1"/>
  <c r="E95" i="33" a="1"/>
  <c r="E95" i="33" s="1"/>
  <c r="G95" i="33" s="1" a="1"/>
  <c r="G95" i="33" s="1"/>
  <c r="E96" i="33" a="1"/>
  <c r="E96" i="33" s="1"/>
  <c r="G96" i="33" s="1" a="1"/>
  <c r="G96" i="33" s="1"/>
  <c r="E97" i="33" a="1"/>
  <c r="E97" i="33" s="1"/>
  <c r="G97" i="33" s="1" a="1"/>
  <c r="G97" i="33" s="1"/>
  <c r="E98" i="33" a="1"/>
  <c r="E98" i="33" s="1"/>
  <c r="G98" i="33" s="1" a="1"/>
  <c r="G98" i="33" s="1"/>
  <c r="E99" i="33" a="1"/>
  <c r="E99" i="33" s="1"/>
  <c r="G99" i="33" s="1" a="1"/>
  <c r="G99" i="33" s="1"/>
  <c r="E100" i="33" a="1"/>
  <c r="E100" i="33" s="1"/>
  <c r="G100" i="33" s="1" a="1"/>
  <c r="G100" i="33" s="1"/>
  <c r="E101" i="33" a="1"/>
  <c r="E101" i="33" s="1"/>
  <c r="G101" i="33" s="1" a="1"/>
  <c r="G101" i="33" s="1"/>
  <c r="E102" i="33" a="1"/>
  <c r="E102" i="33" s="1"/>
  <c r="G102" i="33" s="1" a="1"/>
  <c r="G102" i="33" s="1"/>
  <c r="E103" i="33" a="1"/>
  <c r="E103" i="33" s="1"/>
  <c r="G103" i="33" s="1" a="1"/>
  <c r="G103" i="33" s="1"/>
  <c r="E104" i="33" a="1"/>
  <c r="E104" i="33" s="1"/>
  <c r="G104" i="33" s="1" a="1"/>
  <c r="G104" i="33" s="1"/>
  <c r="E105" i="33" a="1"/>
  <c r="E105" i="33" s="1"/>
  <c r="G105" i="33" s="1" a="1"/>
  <c r="G105" i="33" s="1"/>
  <c r="E106" i="33" a="1"/>
  <c r="E106" i="33" s="1"/>
  <c r="G106" i="33" s="1" a="1"/>
  <c r="G106" i="33" s="1"/>
  <c r="E107" i="33" a="1"/>
  <c r="E107" i="33" s="1"/>
  <c r="G107" i="33" s="1" a="1"/>
  <c r="G107" i="33" s="1"/>
  <c r="E108" i="33" a="1"/>
  <c r="E108" i="33" s="1"/>
  <c r="G108" i="33" s="1" a="1"/>
  <c r="G108" i="33" s="1"/>
  <c r="E109" i="33" a="1"/>
  <c r="E109" i="33" s="1"/>
  <c r="G109" i="33" s="1" a="1"/>
  <c r="G109" i="33" s="1"/>
  <c r="E110" i="33" a="1"/>
  <c r="E110" i="33" s="1"/>
  <c r="G110" i="33" s="1" a="1"/>
  <c r="G110" i="33" s="1"/>
  <c r="E111" i="33" a="1"/>
  <c r="E111" i="33" s="1"/>
  <c r="G111" i="33" s="1" a="1"/>
  <c r="G111" i="33" s="1"/>
  <c r="E112" i="33" a="1"/>
  <c r="E112" i="33" s="1"/>
  <c r="G112" i="33" s="1" a="1"/>
  <c r="G112" i="33" s="1"/>
  <c r="E113" i="33" a="1"/>
  <c r="E113" i="33" s="1"/>
  <c r="G113" i="33" s="1" a="1"/>
  <c r="G113" i="33" s="1"/>
  <c r="E115" i="33" a="1"/>
  <c r="E115" i="33" s="1"/>
  <c r="G115" i="33" s="1" a="1"/>
  <c r="G115" i="33" s="1"/>
  <c r="E116" i="33" a="1"/>
  <c r="E116" i="33" s="1"/>
  <c r="G116" i="33" s="1" a="1"/>
  <c r="G116" i="33" s="1"/>
  <c r="E117" i="33" a="1"/>
  <c r="E117" i="33" s="1"/>
  <c r="G117" i="33" s="1" a="1"/>
  <c r="G117" i="33" s="1"/>
  <c r="E118" i="33" a="1"/>
  <c r="E118" i="33" s="1"/>
  <c r="G118" i="33" s="1" a="1"/>
  <c r="G118" i="33" s="1"/>
  <c r="E119" i="33" a="1"/>
  <c r="E119" i="33" s="1"/>
  <c r="G119" i="33" s="1" a="1"/>
  <c r="G119" i="33" s="1"/>
  <c r="E120" i="33" a="1"/>
  <c r="E120" i="33" s="1"/>
  <c r="G120" i="33" s="1" a="1"/>
  <c r="G120" i="33" s="1"/>
  <c r="E121" i="33" a="1"/>
  <c r="E121" i="33" s="1"/>
  <c r="G121" i="33" s="1" a="1"/>
  <c r="G121" i="33" s="1"/>
  <c r="E122" i="33" a="1"/>
  <c r="E122" i="33" s="1"/>
  <c r="G122" i="33" s="1" a="1"/>
  <c r="G122" i="33" s="1"/>
  <c r="E123" i="33" a="1"/>
  <c r="E123" i="33" s="1"/>
  <c r="G123" i="33" s="1" a="1"/>
  <c r="G123" i="33" s="1"/>
  <c r="E125" i="33" a="1"/>
  <c r="E125" i="33" s="1"/>
  <c r="G125" i="33" s="1" a="1"/>
  <c r="G125" i="33" s="1"/>
  <c r="E126" i="33" a="1"/>
  <c r="E126" i="33" s="1"/>
  <c r="G126" i="33" s="1" a="1"/>
  <c r="G126" i="33" s="1"/>
  <c r="E127" i="33" a="1"/>
  <c r="E127" i="33" s="1"/>
  <c r="G127" i="33" s="1" a="1"/>
  <c r="G127" i="33" s="1"/>
  <c r="E128" i="33" a="1"/>
  <c r="E128" i="33" s="1"/>
  <c r="G128" i="33" s="1" a="1"/>
  <c r="G128" i="33" s="1"/>
  <c r="E129" i="33" a="1"/>
  <c r="E129" i="33" s="1"/>
  <c r="G129" i="33" s="1" a="1"/>
  <c r="G129" i="33" s="1"/>
  <c r="E130" i="33" a="1"/>
  <c r="E130" i="33" s="1"/>
  <c r="G130" i="33" s="1" a="1"/>
  <c r="G130" i="33" s="1"/>
  <c r="E131" i="33" a="1"/>
  <c r="E131" i="33" s="1"/>
  <c r="G131" i="33" s="1" a="1"/>
  <c r="G131" i="33" s="1"/>
  <c r="E132" i="33" a="1"/>
  <c r="E132" i="33" s="1"/>
  <c r="G132" i="33" s="1" a="1"/>
  <c r="G132" i="33" s="1"/>
  <c r="E133" i="33" a="1"/>
  <c r="E133" i="33" s="1"/>
  <c r="G133" i="33" s="1" a="1"/>
  <c r="G133" i="33" s="1"/>
  <c r="E134" i="33" a="1"/>
  <c r="E134" i="33" s="1"/>
  <c r="G134" i="33" s="1" a="1"/>
  <c r="G134" i="33" s="1"/>
  <c r="E135" i="33" a="1"/>
  <c r="E135" i="33" s="1"/>
  <c r="G135" i="33" s="1" a="1"/>
  <c r="G135" i="33" s="1"/>
  <c r="E136" i="33" a="1"/>
  <c r="E136" i="33" s="1"/>
  <c r="G136" i="33" s="1" a="1"/>
  <c r="G136" i="33" s="1"/>
  <c r="E137" i="33" a="1"/>
  <c r="E137" i="33" s="1"/>
  <c r="G137" i="33" s="1" a="1"/>
  <c r="G137" i="33" s="1"/>
  <c r="E138" i="33" a="1"/>
  <c r="E138" i="33" s="1"/>
  <c r="G138" i="33" s="1" a="1"/>
  <c r="G138" i="33" s="1"/>
  <c r="E139" i="33" a="1"/>
  <c r="E139" i="33" s="1"/>
  <c r="G139" i="33" s="1" a="1"/>
  <c r="G139" i="33" s="1"/>
  <c r="E140" i="33" a="1"/>
  <c r="E140" i="33" s="1"/>
  <c r="G140" i="33" s="1" a="1"/>
  <c r="G140" i="33" s="1"/>
  <c r="E141" i="33" a="1"/>
  <c r="E141" i="33" s="1"/>
  <c r="G141" i="33" s="1" a="1"/>
  <c r="G141" i="33" s="1"/>
  <c r="E142" i="33" a="1"/>
  <c r="E142" i="33" s="1"/>
  <c r="G142" i="33" s="1" a="1"/>
  <c r="G142" i="33" s="1"/>
  <c r="E143" i="33" a="1"/>
  <c r="E143" i="33" s="1"/>
  <c r="G143" i="33" s="1" a="1"/>
  <c r="G143" i="33" s="1"/>
  <c r="E144" i="33" a="1"/>
  <c r="E144" i="33" s="1"/>
  <c r="G144" i="33" s="1" a="1"/>
  <c r="G144" i="33" s="1"/>
  <c r="E145" i="33" a="1"/>
  <c r="E145" i="33" s="1"/>
  <c r="G145" i="33" s="1" a="1"/>
  <c r="G145" i="33" s="1"/>
  <c r="E146" i="33" a="1"/>
  <c r="E146" i="33" s="1"/>
  <c r="G146" i="33" s="1" a="1"/>
  <c r="G146" i="33" s="1"/>
  <c r="E147" i="33" a="1"/>
  <c r="E147" i="33" s="1"/>
  <c r="G147" i="33" s="1" a="1"/>
  <c r="G147" i="33" s="1"/>
  <c r="E148" i="33" a="1"/>
  <c r="E148" i="33" s="1"/>
  <c r="G148" i="33" s="1" a="1"/>
  <c r="G148" i="33" s="1"/>
  <c r="E149" i="33" a="1"/>
  <c r="E149" i="33" s="1"/>
  <c r="G149" i="33" s="1" a="1"/>
  <c r="G149" i="33" s="1"/>
  <c r="E150" i="33" a="1"/>
  <c r="E150" i="33" s="1"/>
  <c r="G150" i="33" s="1" a="1"/>
  <c r="G150" i="33" s="1"/>
  <c r="E151" i="33" a="1"/>
  <c r="E151" i="33" s="1"/>
  <c r="G151" i="33" s="1" a="1"/>
  <c r="G151" i="33" s="1"/>
  <c r="E152" i="33" a="1"/>
  <c r="E152" i="33" s="1"/>
  <c r="G152" i="33" s="1" a="1"/>
  <c r="G152" i="33" s="1"/>
  <c r="E153" i="33" a="1"/>
  <c r="E153" i="33" s="1"/>
  <c r="G153" i="33" s="1" a="1"/>
  <c r="G153" i="33" s="1"/>
  <c r="E154" i="33" a="1"/>
  <c r="E154" i="33" s="1"/>
  <c r="G154" i="33" s="1" a="1"/>
  <c r="G154" i="33" s="1"/>
  <c r="E155" i="33" a="1"/>
  <c r="E155" i="33" s="1"/>
  <c r="G155" i="33" s="1" a="1"/>
  <c r="G155" i="33" s="1"/>
  <c r="E156" i="33" a="1"/>
  <c r="E156" i="33" s="1"/>
  <c r="G156" i="33" s="1" a="1"/>
  <c r="G156" i="33" s="1"/>
  <c r="E157" i="33" a="1"/>
  <c r="E157" i="33" s="1"/>
  <c r="G157" i="33" s="1" a="1"/>
  <c r="G157" i="33" s="1"/>
  <c r="E158" i="33" a="1"/>
  <c r="E158" i="33" s="1"/>
  <c r="G158" i="33" s="1" a="1"/>
  <c r="G158" i="33" s="1"/>
  <c r="E159" i="33" a="1"/>
  <c r="E159" i="33" s="1"/>
  <c r="G159" i="33" s="1" a="1"/>
  <c r="G159" i="33" s="1"/>
  <c r="E160" i="33" a="1"/>
  <c r="E160" i="33" s="1"/>
  <c r="G160" i="33" s="1" a="1"/>
  <c r="G160" i="33" s="1"/>
  <c r="E161" i="33" a="1"/>
  <c r="E161" i="33" s="1"/>
  <c r="G161" i="33" s="1" a="1"/>
  <c r="G161" i="33" s="1"/>
  <c r="E162" i="33" a="1"/>
  <c r="E162" i="33" s="1"/>
  <c r="G162" i="33" s="1" a="1"/>
  <c r="G162" i="33" s="1"/>
  <c r="E163" i="33" a="1"/>
  <c r="E163" i="33" s="1"/>
  <c r="G163" i="33" s="1" a="1"/>
  <c r="G163" i="33" s="1"/>
  <c r="E164" i="33" a="1"/>
  <c r="E164" i="33" s="1"/>
  <c r="G164" i="33" s="1" a="1"/>
  <c r="G164" i="33" s="1"/>
  <c r="E165" i="33" a="1"/>
  <c r="E165" i="33" s="1"/>
  <c r="G165" i="33" s="1" a="1"/>
  <c r="G165" i="33" s="1"/>
  <c r="E166" i="33" a="1"/>
  <c r="E166" i="33" s="1"/>
  <c r="G166" i="33" s="1" a="1"/>
  <c r="G166" i="33" s="1"/>
  <c r="E167" i="33" a="1"/>
  <c r="E167" i="33" s="1"/>
  <c r="G167" i="33" s="1" a="1"/>
  <c r="G167" i="33" s="1"/>
  <c r="E168" i="33" a="1"/>
  <c r="E168" i="33" s="1"/>
  <c r="G168" i="33" s="1" a="1"/>
  <c r="G168" i="33" s="1"/>
  <c r="E169" i="33" a="1"/>
  <c r="E169" i="33" s="1"/>
  <c r="G169" i="33" s="1" a="1"/>
  <c r="G169" i="33" s="1"/>
  <c r="E170" i="33" a="1"/>
  <c r="E170" i="33" s="1"/>
  <c r="G170" i="33" s="1" a="1"/>
  <c r="G170" i="33" s="1"/>
  <c r="E171" i="33" a="1"/>
  <c r="E171" i="33" s="1"/>
  <c r="G171" i="33" s="1" a="1"/>
  <c r="G171" i="33" s="1"/>
  <c r="E172" i="33" a="1"/>
  <c r="E172" i="33" s="1"/>
  <c r="G172" i="33" s="1" a="1"/>
  <c r="G172" i="33" s="1"/>
  <c r="E173" i="33" a="1"/>
  <c r="E173" i="33" s="1"/>
  <c r="G173" i="33" s="1" a="1"/>
  <c r="G173" i="33" s="1"/>
  <c r="E174" i="33" a="1"/>
  <c r="E174" i="33" s="1"/>
  <c r="G174" i="33" s="1" a="1"/>
  <c r="G174" i="33" s="1"/>
  <c r="E175" i="33" a="1"/>
  <c r="E175" i="33" s="1"/>
  <c r="G175" i="33" s="1" a="1"/>
  <c r="G175" i="33" s="1"/>
  <c r="E176" i="33" a="1"/>
  <c r="E176" i="33" s="1"/>
  <c r="G176" i="33" s="1" a="1"/>
  <c r="G176" i="33" s="1"/>
  <c r="E177" i="33" a="1"/>
  <c r="E177" i="33" s="1"/>
  <c r="G177" i="33" s="1" a="1"/>
  <c r="G177" i="33" s="1"/>
  <c r="E178" i="33" a="1"/>
  <c r="E178" i="33" s="1"/>
  <c r="G178" i="33" s="1" a="1"/>
  <c r="G178" i="33" s="1"/>
  <c r="E179" i="33" a="1"/>
  <c r="E179" i="33" s="1"/>
  <c r="G179" i="33" s="1" a="1"/>
  <c r="G179" i="33" s="1"/>
  <c r="E180" i="33" a="1"/>
  <c r="E180" i="33" s="1"/>
  <c r="G180" i="33" s="1" a="1"/>
  <c r="G180" i="33" s="1"/>
  <c r="E181" i="33" a="1"/>
  <c r="E181" i="33" s="1"/>
  <c r="G181" i="33" s="1" a="1"/>
  <c r="G181" i="33" s="1"/>
  <c r="E182" i="33" a="1"/>
  <c r="E182" i="33" s="1"/>
  <c r="G182" i="33" s="1" a="1"/>
  <c r="G182" i="33" s="1"/>
  <c r="E183" i="33" a="1"/>
  <c r="E183" i="33" s="1"/>
  <c r="G183" i="33" s="1" a="1"/>
  <c r="G183" i="33" s="1"/>
  <c r="E184" i="33" a="1"/>
  <c r="E184" i="33" s="1"/>
  <c r="G184" i="33" s="1" a="1"/>
  <c r="G184" i="33" s="1"/>
  <c r="E185" i="33" a="1"/>
  <c r="E185" i="33" s="1"/>
  <c r="G185" i="33" s="1" a="1"/>
  <c r="G185" i="33" s="1"/>
  <c r="E186" i="33" a="1"/>
  <c r="E186" i="33" s="1"/>
  <c r="G186" i="33" s="1" a="1"/>
  <c r="G186" i="33" s="1"/>
  <c r="E187" i="33" a="1"/>
  <c r="E187" i="33" s="1"/>
  <c r="G187" i="33" s="1" a="1"/>
  <c r="G187" i="33" s="1"/>
  <c r="E188" i="33" a="1"/>
  <c r="E188" i="33" s="1"/>
  <c r="G188" i="33" s="1" a="1"/>
  <c r="G188" i="33" s="1"/>
  <c r="E189" i="33" a="1"/>
  <c r="E189" i="33" s="1"/>
  <c r="G189" i="33" s="1" a="1"/>
  <c r="G189" i="33" s="1"/>
  <c r="E190" i="33" a="1"/>
  <c r="E190" i="33" s="1"/>
  <c r="G190" i="33" s="1" a="1"/>
  <c r="G190" i="33" s="1"/>
  <c r="E191" i="33" a="1"/>
  <c r="E191" i="33" s="1"/>
  <c r="G191" i="33" s="1" a="1"/>
  <c r="G191" i="33" s="1"/>
  <c r="E192" i="33" a="1"/>
  <c r="E192" i="33" s="1"/>
  <c r="G192" i="33" s="1" a="1"/>
  <c r="G192" i="33" s="1"/>
  <c r="E193" i="33" a="1"/>
  <c r="E193" i="33" s="1"/>
  <c r="G193" i="33" s="1" a="1"/>
  <c r="G193" i="33" s="1"/>
  <c r="E194" i="33" a="1"/>
  <c r="E194" i="33" s="1"/>
  <c r="G194" i="33" s="1" a="1"/>
  <c r="G194" i="33" s="1"/>
  <c r="E195" i="33" a="1"/>
  <c r="E195" i="33" s="1"/>
  <c r="G195" i="33" s="1" a="1"/>
  <c r="G195" i="33" s="1"/>
  <c r="E196" i="33" a="1"/>
  <c r="E196" i="33" s="1"/>
  <c r="G196" i="33" s="1" a="1"/>
  <c r="G196" i="33" s="1"/>
  <c r="E197" i="33" a="1"/>
  <c r="E197" i="33" s="1"/>
  <c r="G197" i="33" s="1" a="1"/>
  <c r="G197" i="33" s="1"/>
  <c r="E198" i="33" a="1"/>
  <c r="E198" i="33" s="1"/>
  <c r="G198" i="33" s="1" a="1"/>
  <c r="G198" i="33" s="1"/>
  <c r="E199" i="33" a="1"/>
  <c r="E199" i="33" s="1"/>
  <c r="G199" i="33" s="1" a="1"/>
  <c r="G199" i="33" s="1"/>
  <c r="E200" i="33" a="1"/>
  <c r="E200" i="33" s="1"/>
  <c r="G200" i="33" s="1" a="1"/>
  <c r="G200" i="33" s="1"/>
  <c r="E201" i="33" a="1"/>
  <c r="E201" i="33" s="1"/>
  <c r="G201" i="33" s="1" a="1"/>
  <c r="G201" i="33" s="1"/>
  <c r="E202" i="33" a="1"/>
  <c r="E202" i="33" s="1"/>
  <c r="G202" i="33" s="1" a="1"/>
  <c r="G202" i="33" s="1"/>
  <c r="E203" i="33" a="1"/>
  <c r="E203" i="33" s="1"/>
  <c r="G203" i="33" s="1" a="1"/>
  <c r="G203" i="33" s="1"/>
  <c r="E204" i="33" a="1"/>
  <c r="E204" i="33" s="1"/>
  <c r="G204" i="33" s="1" a="1"/>
  <c r="G204" i="33" s="1"/>
  <c r="E205" i="33" a="1"/>
  <c r="E205" i="33" s="1"/>
  <c r="G205" i="33" s="1" a="1"/>
  <c r="G205" i="33" s="1"/>
  <c r="E206" i="33" a="1"/>
  <c r="E206" i="33" s="1"/>
  <c r="G206" i="33" s="1" a="1"/>
  <c r="G206" i="33" s="1"/>
  <c r="E207" i="33" a="1"/>
  <c r="E207" i="33" s="1"/>
  <c r="G207" i="33" s="1" a="1"/>
  <c r="G207" i="33" s="1"/>
  <c r="E208" i="33" a="1"/>
  <c r="E208" i="33" s="1"/>
  <c r="G208" i="33" s="1" a="1"/>
  <c r="G208" i="33" s="1"/>
  <c r="E209" i="33" a="1"/>
  <c r="E209" i="33" s="1"/>
  <c r="G209" i="33" s="1" a="1"/>
  <c r="G209" i="33" s="1"/>
  <c r="E210" i="33" a="1"/>
  <c r="E210" i="33" s="1"/>
  <c r="G210" i="33" s="1" a="1"/>
  <c r="G210" i="33" s="1"/>
  <c r="E211" i="33" a="1"/>
  <c r="E211" i="33" s="1"/>
  <c r="G211" i="33" s="1" a="1"/>
  <c r="G211" i="33" s="1"/>
  <c r="E212" i="33" a="1"/>
  <c r="E212" i="33" s="1"/>
  <c r="G212" i="33" s="1" a="1"/>
  <c r="G212" i="33" s="1"/>
  <c r="E213" i="33" a="1"/>
  <c r="E213" i="33" s="1"/>
  <c r="G213" i="33" s="1" a="1"/>
  <c r="G213" i="33" s="1"/>
  <c r="E214" i="33" a="1"/>
  <c r="E214" i="33" s="1"/>
  <c r="G214" i="33" s="1" a="1"/>
  <c r="G214" i="33" s="1"/>
  <c r="E215" i="33" a="1"/>
  <c r="E215" i="33" s="1"/>
  <c r="G215" i="33" s="1" a="1"/>
  <c r="G215" i="33" s="1"/>
  <c r="E216" i="33" a="1"/>
  <c r="E216" i="33" s="1"/>
  <c r="G216" i="33" s="1" a="1"/>
  <c r="G216" i="33" s="1"/>
  <c r="E217" i="33" a="1"/>
  <c r="E217" i="33" s="1"/>
  <c r="G217" i="33" s="1" a="1"/>
  <c r="G217" i="33" s="1"/>
  <c r="E218" i="33" a="1"/>
  <c r="E218" i="33" s="1"/>
  <c r="G218" i="33" s="1" a="1"/>
  <c r="G218" i="33" s="1"/>
  <c r="E219" i="33" a="1"/>
  <c r="E219" i="33" s="1"/>
  <c r="G219" i="33" s="1" a="1"/>
  <c r="G219" i="33" s="1"/>
  <c r="E220" i="33" a="1"/>
  <c r="E220" i="33" s="1"/>
  <c r="G220" i="33" s="1" a="1"/>
  <c r="G220" i="33" s="1"/>
  <c r="E221" i="33" a="1"/>
  <c r="E221" i="33" s="1"/>
  <c r="G221" i="33" s="1" a="1"/>
  <c r="G221" i="33" s="1"/>
  <c r="E222" i="33" a="1"/>
  <c r="E222" i="33" s="1"/>
  <c r="G222" i="33" s="1" a="1"/>
  <c r="G222" i="33" s="1"/>
  <c r="E223" i="33" a="1"/>
  <c r="E223" i="33" s="1"/>
  <c r="G223" i="33" s="1" a="1"/>
  <c r="G223" i="33" s="1"/>
  <c r="E224" i="33" a="1"/>
  <c r="E224" i="33" s="1"/>
  <c r="G224" i="33" s="1" a="1"/>
  <c r="G224" i="33" s="1"/>
  <c r="E225" i="33" a="1"/>
  <c r="E225" i="33" s="1"/>
  <c r="G225" i="33" s="1" a="1"/>
  <c r="G225" i="33" s="1"/>
  <c r="E226" i="33" a="1"/>
  <c r="E226" i="33" s="1"/>
  <c r="G226" i="33" s="1" a="1"/>
  <c r="G226" i="33" s="1"/>
  <c r="E227" i="33" a="1"/>
  <c r="E227" i="33" s="1"/>
  <c r="G227" i="33" s="1" a="1"/>
  <c r="G227" i="33" s="1"/>
  <c r="E228" i="33" a="1"/>
  <c r="E228" i="33" s="1"/>
  <c r="G228" i="33" s="1" a="1"/>
  <c r="G228" i="33" s="1"/>
  <c r="E229" i="33" a="1"/>
  <c r="E229" i="33" s="1"/>
  <c r="G229" i="33" s="1" a="1"/>
  <c r="G229" i="33" s="1"/>
  <c r="E230" i="33" a="1"/>
  <c r="E230" i="33" s="1"/>
  <c r="G230" i="33" s="1" a="1"/>
  <c r="G230" i="33" s="1"/>
  <c r="E231" i="33" a="1"/>
  <c r="E231" i="33" s="1"/>
  <c r="G231" i="33" s="1" a="1"/>
  <c r="G231" i="33" s="1"/>
  <c r="E232" i="33" a="1"/>
  <c r="E232" i="33" s="1"/>
  <c r="G232" i="33" s="1" a="1"/>
  <c r="G232" i="33" s="1"/>
  <c r="E233" i="33" a="1"/>
  <c r="E233" i="33" s="1"/>
  <c r="G233" i="33" s="1" a="1"/>
  <c r="G233" i="33" s="1"/>
  <c r="E234" i="33" a="1"/>
  <c r="E234" i="33" s="1"/>
  <c r="G234" i="33" s="1" a="1"/>
  <c r="G234" i="33" s="1"/>
  <c r="E235" i="33" a="1"/>
  <c r="E235" i="33" s="1"/>
  <c r="G235" i="33" s="1" a="1"/>
  <c r="G235" i="33" s="1"/>
  <c r="E236" i="33" a="1"/>
  <c r="E236" i="33" s="1"/>
  <c r="G236" i="33" s="1" a="1"/>
  <c r="G236" i="33" s="1"/>
  <c r="E237" i="33" a="1"/>
  <c r="E237" i="33" s="1"/>
  <c r="G237" i="33" s="1" a="1"/>
  <c r="G237" i="33" s="1"/>
  <c r="E238" i="33" a="1"/>
  <c r="E238" i="33" s="1"/>
  <c r="G238" i="33" s="1" a="1"/>
  <c r="G238" i="33" s="1"/>
  <c r="E239" i="33" a="1"/>
  <c r="E239" i="33" s="1"/>
  <c r="G239" i="33" s="1" a="1"/>
  <c r="G239" i="33" s="1"/>
  <c r="E240" i="33" a="1"/>
  <c r="E240" i="33" s="1"/>
  <c r="G240" i="33" s="1" a="1"/>
  <c r="G240" i="33" s="1"/>
  <c r="E241" i="33" a="1"/>
  <c r="E241" i="33" s="1"/>
  <c r="G241" i="33" s="1" a="1"/>
  <c r="G241" i="33" s="1"/>
  <c r="E242" i="33" a="1"/>
  <c r="E242" i="33" s="1"/>
  <c r="G242" i="33" s="1" a="1"/>
  <c r="G242" i="33" s="1"/>
  <c r="E243" i="33" a="1"/>
  <c r="E243" i="33" s="1"/>
  <c r="G243" i="33" s="1" a="1"/>
  <c r="G243" i="33" s="1"/>
  <c r="E244" i="33" a="1"/>
  <c r="E244" i="33" s="1"/>
  <c r="G244" i="33" s="1" a="1"/>
  <c r="G244" i="33" s="1"/>
  <c r="E245" i="33" a="1"/>
  <c r="E245" i="33" s="1"/>
  <c r="G245" i="33" s="1" a="1"/>
  <c r="G245" i="33" s="1"/>
  <c r="E246" i="33" a="1"/>
  <c r="E246" i="33" s="1"/>
  <c r="G246" i="33" s="1" a="1"/>
  <c r="G246" i="33" s="1"/>
  <c r="E247" i="33" a="1"/>
  <c r="E247" i="33" s="1"/>
  <c r="G247" i="33" s="1" a="1"/>
  <c r="G247" i="33" s="1"/>
  <c r="E248" i="33" a="1"/>
  <c r="E248" i="33" s="1"/>
  <c r="G248" i="33" s="1" a="1"/>
  <c r="G248" i="33" s="1"/>
  <c r="E249" i="33" a="1"/>
  <c r="E249" i="33" s="1"/>
  <c r="G249" i="33" s="1" a="1"/>
  <c r="G249" i="33" s="1"/>
  <c r="E250" i="33" a="1"/>
  <c r="E250" i="33" s="1"/>
  <c r="G250" i="33" s="1" a="1"/>
  <c r="G250" i="33" s="1"/>
  <c r="E251" i="33" a="1"/>
  <c r="E251" i="33" s="1"/>
  <c r="G251" i="33" s="1" a="1"/>
  <c r="G251" i="33" s="1"/>
  <c r="E252" i="33" a="1"/>
  <c r="E252" i="33" s="1"/>
  <c r="G252" i="33" s="1" a="1"/>
  <c r="G252" i="33" s="1"/>
  <c r="E253" i="33" a="1"/>
  <c r="E253" i="33" s="1"/>
  <c r="G253" i="33" s="1" a="1"/>
  <c r="G253" i="33" s="1"/>
  <c r="E254" i="33" a="1"/>
  <c r="E254" i="33" s="1"/>
  <c r="G254" i="33" s="1" a="1"/>
  <c r="G254" i="33" s="1"/>
  <c r="E255" i="33" a="1"/>
  <c r="E255" i="33" s="1"/>
  <c r="G255" i="33" s="1" a="1"/>
  <c r="G255" i="33" s="1"/>
  <c r="E256" i="33" a="1"/>
  <c r="E256" i="33" s="1"/>
  <c r="G256" i="33" s="1" a="1"/>
  <c r="G256" i="33" s="1"/>
  <c r="E257" i="33" a="1"/>
  <c r="E257" i="33" s="1"/>
  <c r="G257" i="33" s="1" a="1"/>
  <c r="G257" i="33" s="1"/>
  <c r="E258" i="33" a="1"/>
  <c r="E258" i="33" s="1"/>
  <c r="G258" i="33" s="1" a="1"/>
  <c r="G258" i="33" s="1"/>
  <c r="E259" i="33" a="1"/>
  <c r="E259" i="33" s="1"/>
  <c r="G259" i="33" s="1" a="1"/>
  <c r="G259" i="33" s="1"/>
  <c r="E260" i="33" a="1"/>
  <c r="E260" i="33" s="1"/>
  <c r="G260" i="33" s="1" a="1"/>
  <c r="G260" i="33" s="1"/>
  <c r="E261" i="33" a="1"/>
  <c r="E261" i="33" s="1"/>
  <c r="G261" i="33" s="1" a="1"/>
  <c r="G261" i="33" s="1"/>
  <c r="E262" i="33" a="1"/>
  <c r="E262" i="33" s="1"/>
  <c r="G262" i="33" s="1" a="1"/>
  <c r="G262" i="33" s="1"/>
  <c r="E263" i="33" a="1"/>
  <c r="E263" i="33" s="1"/>
  <c r="G263" i="33" s="1" a="1"/>
  <c r="G263" i="33" s="1"/>
  <c r="E264" i="33" a="1"/>
  <c r="E264" i="33" s="1"/>
  <c r="G264" i="33" s="1" a="1"/>
  <c r="G264" i="33" s="1"/>
  <c r="E265" i="33" a="1"/>
  <c r="E265" i="33" s="1"/>
  <c r="G265" i="33" s="1" a="1"/>
  <c r="G265" i="33" s="1"/>
  <c r="E266" i="33" a="1"/>
  <c r="E266" i="33" s="1"/>
  <c r="G266" i="33" s="1" a="1"/>
  <c r="G266" i="33" s="1"/>
  <c r="E267" i="33" a="1"/>
  <c r="E267" i="33" s="1"/>
  <c r="G267" i="33" s="1" a="1"/>
  <c r="G267" i="33" s="1"/>
  <c r="E268" i="33" a="1"/>
  <c r="E268" i="33" s="1"/>
  <c r="G268" i="33" s="1" a="1"/>
  <c r="G268" i="33" s="1"/>
  <c r="E269" i="33" a="1"/>
  <c r="E269" i="33" s="1"/>
  <c r="G269" i="33" s="1" a="1"/>
  <c r="G269" i="33" s="1"/>
  <c r="E270" i="33" a="1"/>
  <c r="E270" i="33" s="1"/>
  <c r="G270" i="33" s="1" a="1"/>
  <c r="G270" i="33" s="1"/>
  <c r="E271" i="33" a="1"/>
  <c r="E271" i="33" s="1"/>
  <c r="G271" i="33" s="1" a="1"/>
  <c r="G271" i="33" s="1"/>
  <c r="E272" i="33" a="1"/>
  <c r="E272" i="33" s="1"/>
  <c r="G272" i="33" s="1" a="1"/>
  <c r="G272" i="33" s="1"/>
  <c r="E273" i="33" a="1"/>
  <c r="E273" i="33" s="1"/>
  <c r="G273" i="33" s="1" a="1"/>
  <c r="G273" i="33" s="1"/>
  <c r="E274" i="33" a="1"/>
  <c r="E274" i="33" s="1"/>
  <c r="G274" i="33" s="1" a="1"/>
  <c r="G274" i="33" s="1"/>
  <c r="E275" i="33" a="1"/>
  <c r="E275" i="33" s="1"/>
  <c r="G275" i="33" s="1" a="1"/>
  <c r="G275" i="33" s="1"/>
  <c r="E276" i="33" a="1"/>
  <c r="E276" i="33" s="1"/>
  <c r="G276" i="33" s="1" a="1"/>
  <c r="G276" i="33" s="1"/>
  <c r="E277" i="33" a="1"/>
  <c r="E277" i="33" s="1"/>
  <c r="G277" i="33" s="1" a="1"/>
  <c r="G277" i="33" s="1"/>
  <c r="E278" i="33" a="1"/>
  <c r="E278" i="33" s="1"/>
  <c r="G278" i="33" s="1" a="1"/>
  <c r="G278" i="33" s="1"/>
  <c r="E279" i="33" a="1"/>
  <c r="E279" i="33" s="1"/>
  <c r="G279" i="33" s="1" a="1"/>
  <c r="G279" i="33" s="1"/>
  <c r="E280" i="33" a="1"/>
  <c r="E280" i="33" s="1"/>
  <c r="G280" i="33" s="1" a="1"/>
  <c r="G280" i="33" s="1"/>
  <c r="E281" i="33" a="1"/>
  <c r="E281" i="33" s="1"/>
  <c r="G281" i="33" s="1" a="1"/>
  <c r="G281" i="33" s="1"/>
  <c r="E282" i="33" a="1"/>
  <c r="E282" i="33" s="1"/>
  <c r="G282" i="33" s="1" a="1"/>
  <c r="G282" i="33" s="1"/>
  <c r="E283" i="33" a="1"/>
  <c r="E283" i="33" s="1"/>
  <c r="G283" i="33" s="1" a="1"/>
  <c r="G283" i="33" s="1"/>
  <c r="E284" i="33" a="1"/>
  <c r="E284" i="33" s="1"/>
  <c r="G284" i="33" s="1" a="1"/>
  <c r="G284" i="33" s="1"/>
  <c r="E285" i="33" a="1"/>
  <c r="E285" i="33" s="1"/>
  <c r="G285" i="33" s="1" a="1"/>
  <c r="G285" i="33" s="1"/>
  <c r="E286" i="33" a="1"/>
  <c r="E286" i="33" s="1"/>
  <c r="G286" i="33" s="1" a="1"/>
  <c r="G286" i="33" s="1"/>
  <c r="E287" i="33" a="1"/>
  <c r="E287" i="33" s="1"/>
  <c r="G287" i="33" s="1" a="1"/>
  <c r="G287" i="33" s="1"/>
  <c r="E288" i="33" a="1"/>
  <c r="E288" i="33" s="1"/>
  <c r="G288" i="33" s="1" a="1"/>
  <c r="G288" i="33" s="1"/>
  <c r="E289" i="33" a="1"/>
  <c r="E289" i="33" s="1"/>
  <c r="G289" i="33" s="1" a="1"/>
  <c r="G289" i="33" s="1"/>
  <c r="E290" i="33" a="1"/>
  <c r="E290" i="33" s="1"/>
  <c r="G290" i="33" s="1" a="1"/>
  <c r="G290" i="33" s="1"/>
  <c r="E291" i="33" a="1"/>
  <c r="E291" i="33" s="1"/>
  <c r="G291" i="33" s="1" a="1"/>
  <c r="G291" i="33" s="1"/>
  <c r="E292" i="33" a="1"/>
  <c r="E292" i="33" s="1"/>
  <c r="G292" i="33" s="1" a="1"/>
  <c r="G292" i="33" s="1"/>
  <c r="E293" i="33" a="1"/>
  <c r="E293" i="33" s="1"/>
  <c r="G293" i="33" s="1" a="1"/>
  <c r="G293" i="33" s="1"/>
  <c r="E294" i="33" a="1"/>
  <c r="E294" i="33" s="1"/>
  <c r="G294" i="33" s="1" a="1"/>
  <c r="G294" i="33" s="1"/>
  <c r="E295" i="33" a="1"/>
  <c r="E295" i="33" s="1"/>
  <c r="G295" i="33" s="1" a="1"/>
  <c r="G295" i="33" s="1"/>
  <c r="E296" i="33" a="1"/>
  <c r="E296" i="33" s="1"/>
  <c r="G296" i="33" s="1" a="1"/>
  <c r="G296" i="33" s="1"/>
  <c r="E297" i="33" a="1"/>
  <c r="E297" i="33" s="1"/>
  <c r="G297" i="33" s="1" a="1"/>
  <c r="G297" i="33" s="1"/>
  <c r="E298" i="33" a="1"/>
  <c r="E298" i="33" s="1"/>
  <c r="G298" i="33" s="1" a="1"/>
  <c r="G298" i="33" s="1"/>
  <c r="E299" i="33" a="1"/>
  <c r="E299" i="33" s="1"/>
  <c r="G299" i="33" s="1" a="1"/>
  <c r="G299" i="33" s="1"/>
  <c r="E300" i="33" a="1"/>
  <c r="E300" i="33" s="1"/>
  <c r="G300" i="33" s="1" a="1"/>
  <c r="G300" i="33" s="1"/>
  <c r="E301" i="33" a="1"/>
  <c r="E301" i="33" s="1"/>
  <c r="G301" i="33" s="1" a="1"/>
  <c r="G301" i="33" s="1"/>
  <c r="E302" i="33" a="1"/>
  <c r="E302" i="33" s="1"/>
  <c r="G302" i="33" s="1" a="1"/>
  <c r="G302" i="33" s="1"/>
  <c r="E303" i="33" a="1"/>
  <c r="E303" i="33" s="1"/>
  <c r="G303" i="33" s="1" a="1"/>
  <c r="G303" i="33" s="1"/>
  <c r="E304" i="33" a="1"/>
  <c r="E304" i="33" s="1"/>
  <c r="G304" i="33" s="1" a="1"/>
  <c r="G304" i="33" s="1"/>
  <c r="E305" i="33" a="1"/>
  <c r="E305" i="33" s="1"/>
  <c r="G305" i="33" s="1" a="1"/>
  <c r="G305" i="33" s="1"/>
  <c r="E306" i="33" a="1"/>
  <c r="E306" i="33" s="1"/>
  <c r="G306" i="33" s="1" a="1"/>
  <c r="G306" i="33" s="1"/>
  <c r="E307" i="33" a="1"/>
  <c r="E307" i="33" s="1"/>
  <c r="G307" i="33" s="1" a="1"/>
  <c r="G307" i="33" s="1"/>
  <c r="E308" i="33" a="1"/>
  <c r="E308" i="33" s="1"/>
  <c r="G308" i="33" s="1" a="1"/>
  <c r="G308" i="33" s="1"/>
  <c r="E309" i="33" a="1"/>
  <c r="E309" i="33" s="1"/>
  <c r="G309" i="33" s="1" a="1"/>
  <c r="G309" i="33" s="1"/>
  <c r="E310" i="33" a="1"/>
  <c r="E310" i="33" s="1"/>
  <c r="G310" i="33" s="1" a="1"/>
  <c r="G310" i="33" s="1"/>
  <c r="E311" i="33" a="1"/>
  <c r="E311" i="33" s="1"/>
  <c r="G311" i="33" s="1" a="1"/>
  <c r="G311" i="33" s="1"/>
  <c r="E312" i="33" a="1"/>
  <c r="E312" i="33" s="1"/>
  <c r="G312" i="33" s="1" a="1"/>
  <c r="G312" i="33" s="1"/>
  <c r="E313" i="33" a="1"/>
  <c r="E313" i="33" s="1"/>
  <c r="G313" i="33" s="1" a="1"/>
  <c r="G313" i="33" s="1"/>
  <c r="E314" i="33" a="1"/>
  <c r="E314" i="33" s="1"/>
  <c r="G314" i="33" s="1" a="1"/>
  <c r="G314" i="33" s="1"/>
  <c r="E315" i="33" a="1"/>
  <c r="E315" i="33" s="1"/>
  <c r="G315" i="33" s="1" a="1"/>
  <c r="G315" i="33" s="1"/>
  <c r="E316" i="33" a="1"/>
  <c r="E316" i="33" s="1"/>
  <c r="G316" i="33" s="1" a="1"/>
  <c r="G316" i="33" s="1"/>
  <c r="E317" i="33" a="1"/>
  <c r="E317" i="33" s="1"/>
  <c r="G317" i="33" s="1" a="1"/>
  <c r="G317" i="33" s="1"/>
  <c r="E318" i="33" a="1"/>
  <c r="E318" i="33" s="1"/>
  <c r="G318" i="33" s="1" a="1"/>
  <c r="G318" i="33" s="1"/>
  <c r="E319" i="33" a="1"/>
  <c r="E319" i="33" s="1"/>
  <c r="G319" i="33" s="1" a="1"/>
  <c r="G319" i="33" s="1"/>
  <c r="E320" i="33" a="1"/>
  <c r="E320" i="33" s="1"/>
  <c r="G320" i="33" s="1" a="1"/>
  <c r="G320" i="33" s="1"/>
  <c r="E321" i="33" a="1"/>
  <c r="E321" i="33" s="1"/>
  <c r="G321" i="33" s="1" a="1"/>
  <c r="G321" i="33" s="1"/>
  <c r="E322" i="33" a="1"/>
  <c r="E322" i="33" s="1"/>
  <c r="G322" i="33" s="1" a="1"/>
  <c r="G322" i="33" s="1"/>
  <c r="E323" i="33" a="1"/>
  <c r="E323" i="33" s="1"/>
  <c r="G323" i="33" s="1" a="1"/>
  <c r="G323" i="33" s="1"/>
  <c r="E324" i="33" a="1"/>
  <c r="E324" i="33" s="1"/>
  <c r="G324" i="33" s="1" a="1"/>
  <c r="G324" i="33" s="1"/>
  <c r="E325" i="33" a="1"/>
  <c r="E325" i="33" s="1"/>
  <c r="G325" i="33" s="1" a="1"/>
  <c r="G325" i="33" s="1"/>
  <c r="E326" i="33" a="1"/>
  <c r="E326" i="33" s="1"/>
  <c r="G326" i="33" s="1" a="1"/>
  <c r="G326" i="33" s="1"/>
  <c r="E327" i="33" a="1"/>
  <c r="E327" i="33" s="1"/>
  <c r="G327" i="33" s="1" a="1"/>
  <c r="G327" i="33" s="1"/>
  <c r="E328" i="33" a="1"/>
  <c r="E328" i="33" s="1"/>
  <c r="G328" i="33" s="1" a="1"/>
  <c r="G328" i="33" s="1"/>
  <c r="E329" i="33" a="1"/>
  <c r="E329" i="33" s="1"/>
  <c r="G329" i="33" s="1" a="1"/>
  <c r="G329" i="33" s="1"/>
  <c r="E330" i="33" a="1"/>
  <c r="E330" i="33" s="1"/>
  <c r="G330" i="33" s="1" a="1"/>
  <c r="G330" i="33" s="1"/>
  <c r="E331" i="33" a="1"/>
  <c r="E331" i="33" s="1"/>
  <c r="G331" i="33" s="1" a="1"/>
  <c r="G331" i="33" s="1"/>
  <c r="E332" i="33" a="1"/>
  <c r="E332" i="33" s="1"/>
  <c r="G332" i="33" s="1" a="1"/>
  <c r="G332" i="33" s="1"/>
  <c r="E333" i="33" a="1"/>
  <c r="E333" i="33" s="1"/>
  <c r="G333" i="33" s="1" a="1"/>
  <c r="G333" i="33" s="1"/>
  <c r="E334" i="33" a="1"/>
  <c r="E334" i="33" s="1"/>
  <c r="G334" i="33" s="1" a="1"/>
  <c r="G334" i="33" s="1"/>
  <c r="E335" i="33" a="1"/>
  <c r="E335" i="33" s="1"/>
  <c r="G335" i="33" s="1" a="1"/>
  <c r="G335" i="33" s="1"/>
  <c r="E336" i="33" a="1"/>
  <c r="E336" i="33" s="1"/>
  <c r="G336" i="33" s="1" a="1"/>
  <c r="G336" i="33" s="1"/>
  <c r="E337" i="33" a="1"/>
  <c r="E337" i="33" s="1"/>
  <c r="G337" i="33" s="1" a="1"/>
  <c r="G337" i="33" s="1"/>
  <c r="E338" i="33" a="1"/>
  <c r="E338" i="33" s="1"/>
  <c r="G338" i="33" s="1" a="1"/>
  <c r="G338" i="33" s="1"/>
  <c r="E339" i="33" a="1"/>
  <c r="E339" i="33" s="1"/>
  <c r="G339" i="33" s="1" a="1"/>
  <c r="G339" i="33" s="1"/>
  <c r="E340" i="33" a="1"/>
  <c r="E340" i="33" s="1"/>
  <c r="G340" i="33" s="1" a="1"/>
  <c r="G340" i="33" s="1"/>
  <c r="E341" i="33" a="1"/>
  <c r="E341" i="33" s="1"/>
  <c r="G341" i="33" s="1" a="1"/>
  <c r="G341" i="33" s="1"/>
  <c r="E342" i="33" a="1"/>
  <c r="E342" i="33" s="1"/>
  <c r="G342" i="33" s="1" a="1"/>
  <c r="G342" i="33" s="1"/>
  <c r="E343" i="33" a="1"/>
  <c r="E343" i="33" s="1"/>
  <c r="G343" i="33" s="1" a="1"/>
  <c r="G343" i="33" s="1"/>
  <c r="E344" i="33" a="1"/>
  <c r="E344" i="33" s="1"/>
  <c r="G344" i="33" s="1" a="1"/>
  <c r="G344" i="33" s="1"/>
  <c r="E345" i="33" a="1"/>
  <c r="E345" i="33" s="1"/>
  <c r="G345" i="33" s="1" a="1"/>
  <c r="G345" i="33" s="1"/>
  <c r="E346" i="33" a="1"/>
  <c r="E346" i="33" s="1"/>
  <c r="G346" i="33" s="1" a="1"/>
  <c r="G346" i="33" s="1"/>
  <c r="E347" i="33" a="1"/>
  <c r="E347" i="33" s="1"/>
  <c r="G347" i="33" s="1" a="1"/>
  <c r="G347" i="33" s="1"/>
  <c r="E348" i="33" a="1"/>
  <c r="E348" i="33" s="1"/>
  <c r="G348" i="33" s="1" a="1"/>
  <c r="G348" i="33" s="1"/>
  <c r="E349" i="33" a="1"/>
  <c r="E349" i="33" s="1"/>
  <c r="G349" i="33" s="1" a="1"/>
  <c r="G349" i="33" s="1"/>
  <c r="E350" i="33" a="1"/>
  <c r="E350" i="33" s="1"/>
  <c r="G350" i="33" s="1" a="1"/>
  <c r="G350" i="33" s="1"/>
  <c r="E351" i="33" a="1"/>
  <c r="E351" i="33" s="1"/>
  <c r="G351" i="33" s="1" a="1"/>
  <c r="G351" i="33" s="1"/>
  <c r="E352" i="33" a="1"/>
  <c r="E352" i="33" s="1"/>
  <c r="G352" i="33" s="1" a="1"/>
  <c r="G352" i="33" s="1"/>
  <c r="E353" i="33" a="1"/>
  <c r="E353" i="33" s="1"/>
  <c r="G353" i="33" s="1" a="1"/>
  <c r="G353" i="33" s="1"/>
  <c r="E354" i="33" a="1"/>
  <c r="E354" i="33" s="1"/>
  <c r="G354" i="33" s="1" a="1"/>
  <c r="G354" i="33" s="1"/>
  <c r="E355" i="33" a="1"/>
  <c r="E355" i="33" s="1"/>
  <c r="G355" i="33" s="1" a="1"/>
  <c r="G355" i="33" s="1"/>
  <c r="E356" i="33" a="1"/>
  <c r="E356" i="33" s="1"/>
  <c r="G356" i="33" s="1" a="1"/>
  <c r="G356" i="33" s="1"/>
  <c r="E357" i="33" a="1"/>
  <c r="E357" i="33" s="1"/>
  <c r="G357" i="33" s="1" a="1"/>
  <c r="G357" i="33" s="1"/>
  <c r="E358" i="33" a="1"/>
  <c r="E358" i="33" s="1"/>
  <c r="G358" i="33" s="1" a="1"/>
  <c r="G358" i="33" s="1"/>
  <c r="E359" i="33" a="1"/>
  <c r="E359" i="33" s="1"/>
  <c r="G359" i="33" s="1" a="1"/>
  <c r="G359" i="33" s="1"/>
  <c r="E360" i="33" a="1"/>
  <c r="E360" i="33" s="1"/>
  <c r="G360" i="33" s="1" a="1"/>
  <c r="G360" i="33" s="1"/>
  <c r="E361" i="33" a="1"/>
  <c r="E361" i="33" s="1"/>
  <c r="G361" i="33" s="1" a="1"/>
  <c r="G361" i="33" s="1"/>
  <c r="E362" i="33" a="1"/>
  <c r="E362" i="33" s="1"/>
  <c r="G362" i="33" s="1" a="1"/>
  <c r="G362" i="33" s="1"/>
  <c r="E363" i="33" a="1"/>
  <c r="E363" i="33" s="1"/>
  <c r="G363" i="33" s="1" a="1"/>
  <c r="G363" i="33" s="1"/>
  <c r="E364" i="33" a="1"/>
  <c r="E364" i="33" s="1"/>
  <c r="G364" i="33" s="1" a="1"/>
  <c r="G364" i="33" s="1"/>
  <c r="E365" i="33" a="1"/>
  <c r="E365" i="33" s="1"/>
  <c r="G365" i="33" s="1" a="1"/>
  <c r="G365" i="33" s="1"/>
  <c r="E366" i="33" a="1"/>
  <c r="E366" i="33" s="1"/>
  <c r="G366" i="33" s="1" a="1"/>
  <c r="G366" i="33" s="1"/>
  <c r="E367" i="33" a="1"/>
  <c r="E367" i="33" s="1"/>
  <c r="G367" i="33" s="1" a="1"/>
  <c r="G367" i="33" s="1"/>
  <c r="E368" i="33" a="1"/>
  <c r="E368" i="33" s="1"/>
  <c r="G368" i="33" s="1" a="1"/>
  <c r="G368" i="33" s="1"/>
  <c r="E369" i="33" a="1"/>
  <c r="E369" i="33" s="1"/>
  <c r="G369" i="33" s="1" a="1"/>
  <c r="G369" i="33" s="1"/>
  <c r="E370" i="33" a="1"/>
  <c r="E370" i="33" s="1"/>
  <c r="G370" i="33" s="1" a="1"/>
  <c r="G370" i="33" s="1"/>
  <c r="E371" i="33" a="1"/>
  <c r="E371" i="33" s="1"/>
  <c r="G371" i="33" s="1" a="1"/>
  <c r="G371" i="33" s="1"/>
  <c r="E372" i="33" a="1"/>
  <c r="E372" i="33" s="1"/>
  <c r="G372" i="33" s="1" a="1"/>
  <c r="G372" i="33" s="1"/>
  <c r="E373" i="33" a="1"/>
  <c r="E373" i="33" s="1"/>
  <c r="G373" i="33" s="1" a="1"/>
  <c r="G373" i="33" s="1"/>
  <c r="E374" i="33" a="1"/>
  <c r="E374" i="33" s="1"/>
  <c r="G374" i="33" s="1" a="1"/>
  <c r="G374" i="33" s="1"/>
  <c r="E375" i="33" a="1"/>
  <c r="E375" i="33" s="1"/>
  <c r="G375" i="33" s="1" a="1"/>
  <c r="G375" i="33" s="1"/>
  <c r="E376" i="33" a="1"/>
  <c r="E376" i="33" s="1"/>
  <c r="G376" i="33" s="1" a="1"/>
  <c r="G376" i="33" s="1"/>
  <c r="E377" i="33" a="1"/>
  <c r="E377" i="33" s="1"/>
  <c r="G377" i="33" s="1" a="1"/>
  <c r="G377" i="33" s="1"/>
  <c r="E378" i="33" a="1"/>
  <c r="E378" i="33" s="1"/>
  <c r="G378" i="33" s="1" a="1"/>
  <c r="G378" i="33" s="1"/>
  <c r="E379" i="33" a="1"/>
  <c r="E379" i="33" s="1"/>
  <c r="G379" i="33" s="1" a="1"/>
  <c r="G379" i="33" s="1"/>
  <c r="E380" i="33" a="1"/>
  <c r="E380" i="33" s="1"/>
  <c r="G380" i="33" s="1" a="1"/>
  <c r="G380" i="33" s="1"/>
  <c r="E381" i="33" a="1"/>
  <c r="E381" i="33" s="1"/>
  <c r="G381" i="33" s="1" a="1"/>
  <c r="G381" i="33" s="1"/>
  <c r="E382" i="33" a="1"/>
  <c r="E382" i="33" s="1"/>
  <c r="G382" i="33" s="1" a="1"/>
  <c r="G382" i="33" s="1"/>
  <c r="E383" i="33" a="1"/>
  <c r="E383" i="33" s="1"/>
  <c r="G383" i="33" s="1" a="1"/>
  <c r="G383" i="33" s="1"/>
  <c r="E384" i="33" a="1"/>
  <c r="E384" i="33" s="1"/>
  <c r="G384" i="33" s="1" a="1"/>
  <c r="G384" i="33" s="1"/>
  <c r="E385" i="33" a="1"/>
  <c r="E385" i="33" s="1"/>
  <c r="G385" i="33" s="1" a="1"/>
  <c r="G385" i="33" s="1"/>
  <c r="E386" i="33" a="1"/>
  <c r="E386" i="33" s="1"/>
  <c r="G386" i="33" s="1" a="1"/>
  <c r="G386" i="33" s="1"/>
  <c r="E387" i="33" a="1"/>
  <c r="E387" i="33" s="1"/>
  <c r="G387" i="33" s="1" a="1"/>
  <c r="G387" i="33" s="1"/>
  <c r="E388" i="33" a="1"/>
  <c r="E388" i="33" s="1"/>
  <c r="G388" i="33" s="1" a="1"/>
  <c r="G388" i="33" s="1"/>
  <c r="E389" i="33" a="1"/>
  <c r="E389" i="33" s="1"/>
  <c r="G389" i="33" s="1" a="1"/>
  <c r="G389" i="33" s="1"/>
  <c r="E390" i="33" a="1"/>
  <c r="E390" i="33" s="1"/>
  <c r="G390" i="33" s="1" a="1"/>
  <c r="G390" i="33" s="1"/>
  <c r="E391" i="33" a="1"/>
  <c r="E391" i="33" s="1"/>
  <c r="G391" i="33" s="1" a="1"/>
  <c r="G391" i="33" s="1"/>
  <c r="E392" i="33" a="1"/>
  <c r="E392" i="33" s="1"/>
  <c r="G392" i="33" s="1" a="1"/>
  <c r="G392" i="33" s="1"/>
  <c r="E393" i="33" a="1"/>
  <c r="E393" i="33" s="1"/>
  <c r="G393" i="33" s="1" a="1"/>
  <c r="G393" i="33" s="1"/>
  <c r="E394" i="33" a="1"/>
  <c r="E394" i="33" s="1"/>
  <c r="G394" i="33" s="1" a="1"/>
  <c r="G394" i="33" s="1"/>
  <c r="E395" i="33" a="1"/>
  <c r="E395" i="33" s="1"/>
  <c r="G395" i="33" s="1" a="1"/>
  <c r="G395" i="33" s="1"/>
  <c r="E396" i="33" a="1"/>
  <c r="E396" i="33" s="1"/>
  <c r="G396" i="33" s="1" a="1"/>
  <c r="G396" i="33" s="1"/>
  <c r="E397" i="33" a="1"/>
  <c r="E397" i="33" s="1"/>
  <c r="G397" i="33" s="1" a="1"/>
  <c r="G397" i="33" s="1"/>
  <c r="E398" i="33" a="1"/>
  <c r="E398" i="33" s="1"/>
  <c r="G398" i="33" s="1" a="1"/>
  <c r="G398" i="33" s="1"/>
  <c r="E399" i="33" a="1"/>
  <c r="E399" i="33" s="1"/>
  <c r="G399" i="33" s="1" a="1"/>
  <c r="G399" i="33" s="1"/>
  <c r="E400" i="33" a="1"/>
  <c r="E400" i="33" s="1"/>
  <c r="G400" i="33" s="1" a="1"/>
  <c r="G400" i="33" s="1"/>
  <c r="E401" i="33" a="1"/>
  <c r="E401" i="33" s="1"/>
  <c r="G401" i="33" s="1" a="1"/>
  <c r="G401" i="33" s="1"/>
  <c r="E402" i="33" a="1"/>
  <c r="E402" i="33" s="1"/>
  <c r="G402" i="33" s="1" a="1"/>
  <c r="G402" i="33" s="1"/>
  <c r="E403" i="33" a="1"/>
  <c r="E403" i="33" s="1"/>
  <c r="G403" i="33" s="1" a="1"/>
  <c r="G403" i="33" s="1"/>
  <c r="E404" i="33" a="1"/>
  <c r="E404" i="33" s="1"/>
  <c r="G404" i="33" s="1" a="1"/>
  <c r="G404" i="33" s="1"/>
  <c r="E405" i="33" a="1"/>
  <c r="E405" i="33" s="1"/>
  <c r="G405" i="33" s="1" a="1"/>
  <c r="G405" i="33" s="1"/>
  <c r="E406" i="33" a="1"/>
  <c r="E406" i="33" s="1"/>
  <c r="G406" i="33" s="1" a="1"/>
  <c r="G406" i="33" s="1"/>
  <c r="E407" i="33" a="1"/>
  <c r="E407" i="33" s="1"/>
  <c r="G407" i="33" s="1" a="1"/>
  <c r="G407" i="33" s="1"/>
  <c r="E408" i="33" a="1"/>
  <c r="E408" i="33" s="1"/>
  <c r="G408" i="33" s="1" a="1"/>
  <c r="G408" i="33" s="1"/>
  <c r="E409" i="33" a="1"/>
  <c r="E409" i="33" s="1"/>
  <c r="G409" i="33" s="1" a="1"/>
  <c r="G409" i="33" s="1"/>
  <c r="E410" i="33" a="1"/>
  <c r="E410" i="33" s="1"/>
  <c r="G410" i="33" s="1" a="1"/>
  <c r="G410" i="33" s="1"/>
  <c r="E411" i="33" a="1"/>
  <c r="E411" i="33" s="1"/>
  <c r="G411" i="33" s="1" a="1"/>
  <c r="G411" i="33" s="1"/>
  <c r="E412" i="33" a="1"/>
  <c r="E412" i="33" s="1"/>
  <c r="G412" i="33" s="1" a="1"/>
  <c r="G412" i="33" s="1"/>
  <c r="E413" i="33" a="1"/>
  <c r="E413" i="33" s="1"/>
  <c r="G413" i="33" s="1" a="1"/>
  <c r="G413" i="33" s="1"/>
  <c r="E414" i="33" a="1"/>
  <c r="E414" i="33" s="1"/>
  <c r="G414" i="33" s="1" a="1"/>
  <c r="G414" i="33" s="1"/>
  <c r="E415" i="33" a="1"/>
  <c r="E415" i="33" s="1"/>
  <c r="G415" i="33" s="1" a="1"/>
  <c r="G415" i="33" s="1"/>
  <c r="E416" i="33" a="1"/>
  <c r="E416" i="33" s="1"/>
  <c r="G416" i="33" s="1" a="1"/>
  <c r="G416" i="33" s="1"/>
  <c r="E417" i="33" a="1"/>
  <c r="E417" i="33" s="1"/>
  <c r="G417" i="33" s="1" a="1"/>
  <c r="G417" i="33" s="1"/>
  <c r="E418" i="33" a="1"/>
  <c r="E418" i="33" s="1"/>
  <c r="G418" i="33" s="1" a="1"/>
  <c r="G418" i="33" s="1"/>
  <c r="E419" i="33" a="1"/>
  <c r="E419" i="33" s="1"/>
  <c r="G419" i="33" s="1" a="1"/>
  <c r="G419" i="33" s="1"/>
  <c r="E420" i="33" a="1"/>
  <c r="E420" i="33" s="1"/>
  <c r="G420" i="33" s="1" a="1"/>
  <c r="G420" i="33" s="1"/>
  <c r="E421" i="33" a="1"/>
  <c r="E421" i="33" s="1"/>
  <c r="G421" i="33" s="1" a="1"/>
  <c r="G421" i="33" s="1"/>
  <c r="E422" i="33" a="1"/>
  <c r="E422" i="33" s="1"/>
  <c r="G422" i="33" s="1" a="1"/>
  <c r="G422" i="33" s="1"/>
  <c r="E423" i="33" a="1"/>
  <c r="E423" i="33" s="1"/>
  <c r="G423" i="33" s="1" a="1"/>
  <c r="G423" i="33" s="1"/>
  <c r="E424" i="33" a="1"/>
  <c r="E424" i="33" s="1"/>
  <c r="G424" i="33" s="1" a="1"/>
  <c r="G424" i="33" s="1"/>
  <c r="E425" i="33" a="1"/>
  <c r="E425" i="33" s="1"/>
  <c r="G425" i="33" s="1" a="1"/>
  <c r="G425" i="33" s="1"/>
  <c r="E426" i="33" a="1"/>
  <c r="E426" i="33" s="1"/>
  <c r="G426" i="33" s="1" a="1"/>
  <c r="G426" i="33" s="1"/>
  <c r="E427" i="33" a="1"/>
  <c r="E427" i="33" s="1"/>
  <c r="G427" i="33" s="1" a="1"/>
  <c r="G427" i="33" s="1"/>
  <c r="E428" i="33" a="1"/>
  <c r="E428" i="33" s="1"/>
  <c r="G428" i="33" s="1" a="1"/>
  <c r="G428" i="33" s="1"/>
  <c r="E429" i="33" a="1"/>
  <c r="E429" i="33" s="1"/>
  <c r="G429" i="33" s="1" a="1"/>
  <c r="G429" i="33" s="1"/>
  <c r="E430" i="33" a="1"/>
  <c r="E430" i="33" s="1"/>
  <c r="G430" i="33" s="1" a="1"/>
  <c r="G430" i="33" s="1"/>
  <c r="E431" i="33" a="1"/>
  <c r="E431" i="33" s="1"/>
  <c r="G431" i="33" s="1" a="1"/>
  <c r="G431" i="33" s="1"/>
  <c r="E432" i="33" a="1"/>
  <c r="E432" i="33" s="1"/>
  <c r="G432" i="33" s="1" a="1"/>
  <c r="G432" i="33" s="1"/>
  <c r="E433" i="33" a="1"/>
  <c r="E433" i="33" s="1"/>
  <c r="G433" i="33" s="1" a="1"/>
  <c r="G433" i="33" s="1"/>
  <c r="E434" i="33" a="1"/>
  <c r="E434" i="33" s="1"/>
  <c r="G434" i="33" s="1" a="1"/>
  <c r="G434" i="33" s="1"/>
  <c r="E435" i="33" a="1"/>
  <c r="E435" i="33" s="1"/>
  <c r="G435" i="33" s="1" a="1"/>
  <c r="G435" i="33" s="1"/>
  <c r="E436" i="33" a="1"/>
  <c r="E436" i="33" s="1"/>
  <c r="G436" i="33" s="1" a="1"/>
  <c r="G436" i="33" s="1"/>
  <c r="E437" i="33" a="1"/>
  <c r="E437" i="33" s="1"/>
  <c r="G437" i="33" s="1" a="1"/>
  <c r="G437" i="33" s="1"/>
  <c r="E438" i="33" a="1"/>
  <c r="E438" i="33" s="1"/>
  <c r="G438" i="33" s="1" a="1"/>
  <c r="G438" i="33" s="1"/>
  <c r="E439" i="33" a="1"/>
  <c r="E439" i="33" s="1"/>
  <c r="G439" i="33" s="1" a="1"/>
  <c r="G439" i="33" s="1"/>
  <c r="E440" i="33" a="1"/>
  <c r="E440" i="33" s="1"/>
  <c r="G440" i="33" s="1" a="1"/>
  <c r="G440" i="33" s="1"/>
  <c r="E441" i="33" a="1"/>
  <c r="E441" i="33" s="1"/>
  <c r="G441" i="33" s="1" a="1"/>
  <c r="G441" i="33" s="1"/>
  <c r="E442" i="33" a="1"/>
  <c r="E442" i="33" s="1"/>
  <c r="G442" i="33" s="1" a="1"/>
  <c r="G442" i="33" s="1"/>
  <c r="E443" i="33" a="1"/>
  <c r="E443" i="33" s="1"/>
  <c r="G443" i="33" s="1" a="1"/>
  <c r="G443" i="33" s="1"/>
  <c r="E444" i="33" a="1"/>
  <c r="E444" i="33" s="1"/>
  <c r="G444" i="33" s="1" a="1"/>
  <c r="G444" i="33" s="1"/>
  <c r="E445" i="33" a="1"/>
  <c r="E445" i="33" s="1"/>
  <c r="G445" i="33" s="1" a="1"/>
  <c r="G445" i="33" s="1"/>
  <c r="E446" i="33" a="1"/>
  <c r="E446" i="33" s="1"/>
  <c r="G446" i="33" s="1" a="1"/>
  <c r="G446" i="33" s="1"/>
  <c r="E447" i="33" a="1"/>
  <c r="E447" i="33" s="1"/>
  <c r="G447" i="33" s="1" a="1"/>
  <c r="G447" i="33" s="1"/>
  <c r="E448" i="33" a="1"/>
  <c r="E448" i="33" s="1"/>
  <c r="G448" i="33" s="1" a="1"/>
  <c r="G448" i="33" s="1"/>
  <c r="E449" i="33" a="1"/>
  <c r="E449" i="33" s="1"/>
  <c r="G449" i="33" s="1" a="1"/>
  <c r="G449" i="33" s="1"/>
  <c r="E450" i="33" a="1"/>
  <c r="E450" i="33" s="1"/>
  <c r="G450" i="33" s="1" a="1"/>
  <c r="G450" i="33" s="1"/>
  <c r="E451" i="33" a="1"/>
  <c r="E451" i="33" s="1"/>
  <c r="G451" i="33" s="1" a="1"/>
  <c r="G451" i="33" s="1"/>
  <c r="E452" i="33" a="1"/>
  <c r="E452" i="33" s="1"/>
  <c r="G452" i="33" s="1" a="1"/>
  <c r="G452" i="33" s="1"/>
  <c r="E453" i="33" a="1"/>
  <c r="E453" i="33" s="1"/>
  <c r="G453" i="33" s="1" a="1"/>
  <c r="G453" i="33" s="1"/>
  <c r="E454" i="33" a="1"/>
  <c r="E454" i="33" s="1"/>
  <c r="G454" i="33" s="1" a="1"/>
  <c r="G454" i="33" s="1"/>
  <c r="E455" i="33" a="1"/>
  <c r="E455" i="33" s="1"/>
  <c r="G455" i="33" s="1" a="1"/>
  <c r="G455" i="33" s="1"/>
  <c r="E456" i="33" a="1"/>
  <c r="E456" i="33" s="1"/>
  <c r="G456" i="33" s="1" a="1"/>
  <c r="G456" i="33" s="1"/>
  <c r="E457" i="33" a="1"/>
  <c r="E457" i="33" s="1"/>
  <c r="G457" i="33" s="1" a="1"/>
  <c r="G457" i="33" s="1"/>
  <c r="E458" i="33" a="1"/>
  <c r="E458" i="33" s="1"/>
  <c r="G458" i="33" s="1" a="1"/>
  <c r="G458" i="33" s="1"/>
  <c r="E459" i="33" a="1"/>
  <c r="E459" i="33" s="1"/>
  <c r="G459" i="33" s="1" a="1"/>
  <c r="G459" i="33" s="1"/>
  <c r="E460" i="33" a="1"/>
  <c r="E460" i="33" s="1"/>
  <c r="G460" i="33" s="1" a="1"/>
  <c r="G460" i="33" s="1"/>
  <c r="E461" i="33" a="1"/>
  <c r="E461" i="33" s="1"/>
  <c r="G461" i="33" s="1" a="1"/>
  <c r="G461" i="33" s="1"/>
  <c r="E462" i="33" a="1"/>
  <c r="E462" i="33" s="1"/>
  <c r="G462" i="33" s="1" a="1"/>
  <c r="G462" i="33" s="1"/>
  <c r="E463" i="33" a="1"/>
  <c r="E463" i="33" s="1"/>
  <c r="G463" i="33" s="1" a="1"/>
  <c r="G463" i="33" s="1"/>
  <c r="E464" i="33" a="1"/>
  <c r="E464" i="33" s="1"/>
  <c r="G464" i="33" s="1" a="1"/>
  <c r="G464" i="33" s="1"/>
  <c r="E465" i="33" a="1"/>
  <c r="E465" i="33" s="1"/>
  <c r="G465" i="33" s="1" a="1"/>
  <c r="G465" i="33" s="1"/>
  <c r="E466" i="33" a="1"/>
  <c r="E466" i="33" s="1"/>
  <c r="G466" i="33" s="1" a="1"/>
  <c r="G466" i="33" s="1"/>
  <c r="E467" i="33" a="1"/>
  <c r="E467" i="33" s="1"/>
  <c r="G467" i="33" s="1" a="1"/>
  <c r="G467" i="33" s="1"/>
  <c r="E468" i="33" a="1"/>
  <c r="E468" i="33" s="1"/>
  <c r="G468" i="33" s="1" a="1"/>
  <c r="G468" i="33" s="1"/>
  <c r="E469" i="33" a="1"/>
  <c r="E469" i="33" s="1"/>
  <c r="G469" i="33" s="1" a="1"/>
  <c r="G469" i="33" s="1"/>
  <c r="E470" i="33" a="1"/>
  <c r="E470" i="33" s="1"/>
  <c r="G470" i="33" s="1" a="1"/>
  <c r="G470" i="33" s="1"/>
  <c r="E471" i="33" a="1"/>
  <c r="E471" i="33" s="1"/>
  <c r="G471" i="33" s="1" a="1"/>
  <c r="G471" i="33" s="1"/>
  <c r="E472" i="33" a="1"/>
  <c r="E472" i="33" s="1"/>
  <c r="G472" i="33" s="1" a="1"/>
  <c r="G472" i="33" s="1"/>
  <c r="E473" i="33" a="1"/>
  <c r="E473" i="33" s="1"/>
  <c r="G473" i="33" s="1" a="1"/>
  <c r="G473" i="33" s="1"/>
  <c r="E474" i="33" a="1"/>
  <c r="E474" i="33" s="1"/>
  <c r="G474" i="33" s="1" a="1"/>
  <c r="G474" i="33" s="1"/>
  <c r="E475" i="33" a="1"/>
  <c r="E475" i="33" s="1"/>
  <c r="G475" i="33" s="1" a="1"/>
  <c r="G475" i="33" s="1"/>
  <c r="E476" i="33" a="1"/>
  <c r="E476" i="33" s="1"/>
  <c r="G476" i="33" s="1" a="1"/>
  <c r="G476" i="33" s="1"/>
  <c r="E477" i="33" a="1"/>
  <c r="E477" i="33" s="1"/>
  <c r="G477" i="33" s="1" a="1"/>
  <c r="G477" i="33" s="1"/>
  <c r="E478" i="33" a="1"/>
  <c r="E478" i="33" s="1"/>
  <c r="G478" i="33" s="1" a="1"/>
  <c r="G478" i="33" s="1"/>
  <c r="E479" i="33" a="1"/>
  <c r="E479" i="33" s="1"/>
  <c r="G479" i="33" s="1" a="1"/>
  <c r="G479" i="33" s="1"/>
  <c r="E480" i="33" a="1"/>
  <c r="E480" i="33" s="1"/>
  <c r="G480" i="33" s="1" a="1"/>
  <c r="G480" i="33" s="1"/>
  <c r="E481" i="33" a="1"/>
  <c r="E481" i="33" s="1"/>
  <c r="G481" i="33" s="1" a="1"/>
  <c r="G481" i="33" s="1"/>
  <c r="E482" i="33" a="1"/>
  <c r="E482" i="33" s="1"/>
  <c r="G482" i="33" s="1" a="1"/>
  <c r="G482" i="33" s="1"/>
  <c r="E483" i="33" a="1"/>
  <c r="E483" i="33" s="1"/>
  <c r="G483" i="33" s="1" a="1"/>
  <c r="G483" i="33" s="1"/>
  <c r="E484" i="33" a="1"/>
  <c r="E484" i="33" s="1"/>
  <c r="G484" i="33" s="1" a="1"/>
  <c r="G484" i="33" s="1"/>
  <c r="E485" i="33" a="1"/>
  <c r="E485" i="33" s="1"/>
  <c r="G485" i="33" s="1" a="1"/>
  <c r="G485" i="33" s="1"/>
  <c r="E486" i="33" a="1"/>
  <c r="E486" i="33" s="1"/>
  <c r="G486" i="33" s="1" a="1"/>
  <c r="G486" i="33" s="1"/>
  <c r="E488" i="33" a="1"/>
  <c r="E488" i="33" s="1"/>
  <c r="G488" i="33" s="1" a="1"/>
  <c r="G488" i="33" s="1"/>
  <c r="E489" i="33" a="1"/>
  <c r="E489" i="33" s="1"/>
  <c r="G489" i="33" s="1" a="1"/>
  <c r="G489" i="33" s="1"/>
  <c r="E490" i="33" a="1"/>
  <c r="E490" i="33" s="1"/>
  <c r="G490" i="33" s="1" a="1"/>
  <c r="G490" i="33" s="1"/>
  <c r="E491" i="33" a="1"/>
  <c r="E491" i="33" s="1"/>
  <c r="G491" i="33" s="1" a="1"/>
  <c r="G491" i="33" s="1"/>
  <c r="E492" i="33" a="1"/>
  <c r="E492" i="33" s="1"/>
  <c r="G492" i="33" s="1" a="1"/>
  <c r="G492" i="33" s="1"/>
  <c r="E493" i="33" a="1"/>
  <c r="E493" i="33" s="1"/>
  <c r="G493" i="33" s="1" a="1"/>
  <c r="G493" i="33" s="1"/>
  <c r="E494" i="33" a="1"/>
  <c r="E494" i="33" s="1"/>
  <c r="G494" i="33" s="1" a="1"/>
  <c r="G494" i="33" s="1"/>
  <c r="E495" i="33" a="1"/>
  <c r="E495" i="33" s="1"/>
  <c r="G495" i="33" s="1" a="1"/>
  <c r="G495" i="33" s="1"/>
  <c r="E496" i="33" a="1"/>
  <c r="E496" i="33" s="1"/>
  <c r="G496" i="33" s="1" a="1"/>
  <c r="G496" i="33" s="1"/>
  <c r="E497" i="33" a="1"/>
  <c r="E497" i="33" s="1"/>
  <c r="G497" i="33" s="1" a="1"/>
  <c r="G497" i="33" s="1"/>
  <c r="E498" i="33" a="1"/>
  <c r="E498" i="33" s="1"/>
  <c r="G498" i="33" s="1" a="1"/>
  <c r="G498" i="33" s="1"/>
  <c r="E499" i="33" a="1"/>
  <c r="E499" i="33" s="1"/>
  <c r="G499" i="33" s="1" a="1"/>
  <c r="G499" i="33" s="1"/>
  <c r="E500" i="33" a="1"/>
  <c r="E500" i="33" s="1"/>
  <c r="G500" i="33" s="1" a="1"/>
  <c r="G500" i="33" s="1"/>
  <c r="E501" i="33" a="1"/>
  <c r="E501" i="33" s="1"/>
  <c r="G501" i="33" s="1" a="1"/>
  <c r="G501" i="33" s="1"/>
  <c r="E502" i="33" a="1"/>
  <c r="E502" i="33" s="1"/>
  <c r="G502" i="33" s="1" a="1"/>
  <c r="G502" i="33" s="1"/>
  <c r="E503" i="33" a="1"/>
  <c r="E503" i="33" s="1"/>
  <c r="G503" i="33" s="1" a="1"/>
  <c r="G503" i="33" s="1"/>
  <c r="E504" i="33" a="1"/>
  <c r="E504" i="33" s="1"/>
  <c r="G504" i="33" s="1" a="1"/>
  <c r="G504" i="33" s="1"/>
  <c r="E505" i="33" a="1"/>
  <c r="E505" i="33" s="1"/>
  <c r="G505" i="33" s="1" a="1"/>
  <c r="G505" i="33" s="1"/>
  <c r="E506" i="33" a="1"/>
  <c r="E506" i="33" s="1"/>
  <c r="G506" i="33" s="1" a="1"/>
  <c r="G506" i="33" s="1"/>
  <c r="E507" i="33" a="1"/>
  <c r="E507" i="33" s="1"/>
  <c r="G507" i="33" s="1" a="1"/>
  <c r="G507" i="33" s="1"/>
  <c r="E508" i="33" a="1"/>
  <c r="E508" i="33" s="1"/>
  <c r="G508" i="33" s="1" a="1"/>
  <c r="G508" i="33" s="1"/>
  <c r="E509" i="33" a="1"/>
  <c r="E509" i="33" s="1"/>
  <c r="G509" i="33" s="1" a="1"/>
  <c r="G509" i="33" s="1"/>
  <c r="E510" i="33" a="1"/>
  <c r="E510" i="33" s="1"/>
  <c r="G510" i="33" s="1" a="1"/>
  <c r="G510" i="33" s="1"/>
  <c r="E511" i="33" a="1"/>
  <c r="E511" i="33" s="1"/>
  <c r="G511" i="33" s="1" a="1"/>
  <c r="G511" i="33" s="1"/>
  <c r="E512" i="33" a="1"/>
  <c r="E512" i="33" s="1"/>
  <c r="G512" i="33" s="1" a="1"/>
  <c r="G512" i="33" s="1"/>
  <c r="E513" i="33" a="1"/>
  <c r="E513" i="33" s="1"/>
  <c r="G513" i="33" s="1" a="1"/>
  <c r="G513" i="33" s="1"/>
  <c r="E514" i="33" a="1"/>
  <c r="E514" i="33" s="1"/>
  <c r="G514" i="33" s="1" a="1"/>
  <c r="G514" i="33" s="1"/>
  <c r="E515" i="33" a="1"/>
  <c r="E515" i="33" s="1"/>
  <c r="G515" i="33" s="1" a="1"/>
  <c r="G515" i="33" s="1"/>
  <c r="E516" i="33" a="1"/>
  <c r="E516" i="33" s="1"/>
  <c r="G516" i="33" s="1" a="1"/>
  <c r="G516" i="33" s="1"/>
  <c r="E517" i="33" a="1"/>
  <c r="E517" i="33" s="1"/>
  <c r="G517" i="33" s="1" a="1"/>
  <c r="G517" i="33" s="1"/>
  <c r="E518" i="33" a="1"/>
  <c r="E518" i="33" s="1"/>
  <c r="G518" i="33" s="1" a="1"/>
  <c r="G518" i="33" s="1"/>
  <c r="E519" i="33" a="1"/>
  <c r="E519" i="33" s="1"/>
  <c r="G519" i="33" s="1" a="1"/>
  <c r="G519" i="33" s="1"/>
  <c r="E520" i="33" a="1"/>
  <c r="E520" i="33" s="1"/>
  <c r="G520" i="33" s="1" a="1"/>
  <c r="G520" i="33" s="1"/>
  <c r="E521" i="33" a="1"/>
  <c r="E521" i="33" s="1"/>
  <c r="G521" i="33" s="1" a="1"/>
  <c r="G521" i="33" s="1"/>
  <c r="E522" i="33" a="1"/>
  <c r="E522" i="33" s="1"/>
  <c r="G522" i="33" s="1" a="1"/>
  <c r="G522" i="33" s="1"/>
  <c r="E523" i="33" a="1"/>
  <c r="E523" i="33" s="1"/>
  <c r="G523" i="33" s="1" a="1"/>
  <c r="G523" i="33" s="1"/>
  <c r="E524" i="33" a="1"/>
  <c r="E524" i="33" s="1"/>
  <c r="G524" i="33" s="1" a="1"/>
  <c r="G524" i="33" s="1"/>
  <c r="E525" i="33" a="1"/>
  <c r="E525" i="33" s="1"/>
  <c r="G525" i="33" s="1" a="1"/>
  <c r="G525" i="33" s="1"/>
  <c r="E526" i="33" a="1"/>
  <c r="E526" i="33" s="1"/>
  <c r="G526" i="33" s="1" a="1"/>
  <c r="G526" i="33" s="1"/>
  <c r="E527" i="33" a="1"/>
  <c r="E527" i="33" s="1"/>
  <c r="G527" i="33" s="1" a="1"/>
  <c r="G527" i="33" s="1"/>
  <c r="E528" i="33" a="1"/>
  <c r="E528" i="33" s="1"/>
  <c r="G528" i="33" s="1" a="1"/>
  <c r="G528" i="33" s="1"/>
  <c r="E529" i="33" a="1"/>
  <c r="E529" i="33" s="1"/>
  <c r="G529" i="33" s="1" a="1"/>
  <c r="G529" i="33" s="1"/>
  <c r="E530" i="33" a="1"/>
  <c r="E530" i="33" s="1"/>
  <c r="G530" i="33" s="1" a="1"/>
  <c r="G530" i="33" s="1"/>
  <c r="E531" i="33" a="1"/>
  <c r="E531" i="33" s="1"/>
  <c r="G531" i="33" s="1" a="1"/>
  <c r="G531" i="33" s="1"/>
  <c r="E532" i="33" a="1"/>
  <c r="E532" i="33" s="1"/>
  <c r="G532" i="33" s="1" a="1"/>
  <c r="G532" i="33" s="1"/>
  <c r="E534" i="33" a="1"/>
  <c r="E534" i="33" s="1"/>
  <c r="G534" i="33" s="1" a="1"/>
  <c r="G534" i="33" s="1"/>
  <c r="E535" i="33" a="1"/>
  <c r="E535" i="33" s="1"/>
  <c r="G535" i="33" s="1" a="1"/>
  <c r="G535" i="33" s="1"/>
  <c r="E536" i="33" a="1"/>
  <c r="E536" i="33" s="1"/>
  <c r="G536" i="33" s="1" a="1"/>
  <c r="G536" i="33" s="1"/>
  <c r="E537" i="33" a="1"/>
  <c r="E537" i="33" s="1"/>
  <c r="G537" i="33" s="1" a="1"/>
  <c r="G537" i="33" s="1"/>
  <c r="E538" i="33" a="1"/>
  <c r="E538" i="33" s="1"/>
  <c r="G538" i="33" s="1" a="1"/>
  <c r="G538" i="33" s="1"/>
  <c r="E539" i="33" a="1"/>
  <c r="E539" i="33" s="1"/>
  <c r="G539" i="33" s="1" a="1"/>
  <c r="G539" i="33" s="1"/>
  <c r="E540" i="33" a="1"/>
  <c r="E540" i="33" s="1"/>
  <c r="G540" i="33" s="1" a="1"/>
  <c r="G540" i="33" s="1"/>
  <c r="E541" i="33" a="1"/>
  <c r="E541" i="33" s="1"/>
  <c r="G541" i="33" s="1" a="1"/>
  <c r="G541" i="33" s="1"/>
  <c r="E542" i="33" a="1"/>
  <c r="E542" i="33" s="1"/>
  <c r="G542" i="33" s="1" a="1"/>
  <c r="G542" i="33" s="1"/>
  <c r="E543" i="33" a="1"/>
  <c r="E543" i="33" s="1"/>
  <c r="G543" i="33" s="1" a="1"/>
  <c r="G543" i="33" s="1"/>
  <c r="E544" i="33" a="1"/>
  <c r="E544" i="33" s="1"/>
  <c r="G544" i="33" s="1" a="1"/>
  <c r="G544" i="33" s="1"/>
  <c r="E545" i="33" a="1"/>
  <c r="E545" i="33" s="1"/>
  <c r="G545" i="33" s="1" a="1"/>
  <c r="G545" i="33" s="1"/>
  <c r="E546" i="33" a="1"/>
  <c r="E546" i="33" s="1"/>
  <c r="G546" i="33" s="1" a="1"/>
  <c r="G546" i="33" s="1"/>
  <c r="E547" i="33" a="1"/>
  <c r="E547" i="33" s="1"/>
  <c r="G547" i="33" s="1" a="1"/>
  <c r="G547" i="33" s="1"/>
  <c r="E548" i="33" a="1"/>
  <c r="E548" i="33" s="1"/>
  <c r="G548" i="33" s="1" a="1"/>
  <c r="G548" i="33" s="1"/>
  <c r="E549" i="33" a="1"/>
  <c r="E549" i="33" s="1"/>
  <c r="G549" i="33" s="1" a="1"/>
  <c r="G549" i="33" s="1"/>
  <c r="E550" i="33" a="1"/>
  <c r="E550" i="33" s="1"/>
  <c r="G550" i="33" s="1" a="1"/>
  <c r="G550" i="33" s="1"/>
  <c r="E551" i="33" a="1"/>
  <c r="E551" i="33" s="1"/>
  <c r="G551" i="33" s="1" a="1"/>
  <c r="G551" i="33" s="1"/>
  <c r="E552" i="33" a="1"/>
  <c r="E552" i="33" s="1"/>
  <c r="G552" i="33" s="1" a="1"/>
  <c r="G552" i="33" s="1"/>
  <c r="E553" i="33" a="1"/>
  <c r="E553" i="33" s="1"/>
  <c r="G553" i="33" s="1" a="1"/>
  <c r="G553" i="33" s="1"/>
  <c r="E554" i="33" a="1"/>
  <c r="E554" i="33" s="1"/>
  <c r="G554" i="33" s="1" a="1"/>
  <c r="G554" i="33" s="1"/>
  <c r="E555" i="33" a="1"/>
  <c r="E555" i="33" s="1"/>
  <c r="G555" i="33" s="1" a="1"/>
  <c r="G555" i="33" s="1"/>
  <c r="E556" i="33" a="1"/>
  <c r="E556" i="33" s="1"/>
  <c r="G556" i="33" s="1" a="1"/>
  <c r="G556" i="33" s="1"/>
  <c r="E557" i="33" a="1"/>
  <c r="E557" i="33" s="1"/>
  <c r="G557" i="33" s="1" a="1"/>
  <c r="G557" i="33" s="1"/>
  <c r="E558" i="33" a="1"/>
  <c r="E558" i="33" s="1"/>
  <c r="G558" i="33" s="1" a="1"/>
  <c r="G558" i="33" s="1"/>
  <c r="E559" i="33" a="1"/>
  <c r="E559" i="33" s="1"/>
  <c r="G559" i="33" s="1" a="1"/>
  <c r="G559" i="33" s="1"/>
  <c r="E560" i="33" a="1"/>
  <c r="E560" i="33" s="1"/>
  <c r="G560" i="33" s="1" a="1"/>
  <c r="G560" i="33" s="1"/>
  <c r="E561" i="33" a="1"/>
  <c r="E561" i="33" s="1"/>
  <c r="G561" i="33" s="1" a="1"/>
  <c r="G561" i="33" s="1"/>
  <c r="E562" i="33" a="1"/>
  <c r="E562" i="33" s="1"/>
  <c r="G562" i="33" s="1" a="1"/>
  <c r="G562" i="33" s="1"/>
  <c r="E563" i="33" a="1"/>
  <c r="E563" i="33" s="1"/>
  <c r="G563" i="33" s="1" a="1"/>
  <c r="G563" i="33" s="1"/>
  <c r="E564" i="33" a="1"/>
  <c r="E564" i="33" s="1"/>
  <c r="G564" i="33" s="1" a="1"/>
  <c r="G564" i="33" s="1"/>
  <c r="E565" i="33" a="1"/>
  <c r="E565" i="33" s="1"/>
  <c r="G565" i="33" s="1" a="1"/>
  <c r="G565" i="33" s="1"/>
  <c r="E566" i="33" a="1"/>
  <c r="E566" i="33" s="1"/>
  <c r="G566" i="33" s="1" a="1"/>
  <c r="G566" i="33" s="1"/>
  <c r="E567" i="33" a="1"/>
  <c r="E567" i="33" s="1"/>
  <c r="G567" i="33" s="1" a="1"/>
  <c r="G567" i="33" s="1"/>
  <c r="E568" i="33" a="1"/>
  <c r="E568" i="33" s="1"/>
  <c r="G568" i="33" s="1" a="1"/>
  <c r="G568" i="33" s="1"/>
  <c r="E569" i="33" a="1"/>
  <c r="E569" i="33" s="1"/>
  <c r="G569" i="33" s="1" a="1"/>
  <c r="G569" i="33" s="1"/>
  <c r="E570" i="33" a="1"/>
  <c r="E570" i="33" s="1"/>
  <c r="G570" i="33" s="1" a="1"/>
  <c r="G570" i="33" s="1"/>
  <c r="E571" i="33" a="1"/>
  <c r="E571" i="33" s="1"/>
  <c r="G571" i="33" s="1" a="1"/>
  <c r="G571" i="33" s="1"/>
  <c r="E572" i="33" a="1"/>
  <c r="E572" i="33" s="1"/>
  <c r="G572" i="33" s="1" a="1"/>
  <c r="G572" i="33" s="1"/>
  <c r="E573" i="33" a="1"/>
  <c r="E573" i="33" s="1"/>
  <c r="G573" i="33" s="1" a="1"/>
  <c r="G573" i="33" s="1"/>
  <c r="E574" i="33" a="1"/>
  <c r="E574" i="33" s="1"/>
  <c r="G574" i="33" s="1" a="1"/>
  <c r="G574" i="33" s="1"/>
  <c r="E575" i="33" a="1"/>
  <c r="E575" i="33" s="1"/>
  <c r="G575" i="33" s="1" a="1"/>
  <c r="G575" i="33" s="1"/>
  <c r="E576" i="33" a="1"/>
  <c r="E576" i="33" s="1"/>
  <c r="G576" i="33" s="1" a="1"/>
  <c r="G576" i="33" s="1"/>
  <c r="E577" i="33" a="1"/>
  <c r="E577" i="33" s="1"/>
  <c r="G577" i="33" s="1" a="1"/>
  <c r="G577" i="33" s="1"/>
  <c r="E578" i="33" a="1"/>
  <c r="E578" i="33" s="1"/>
  <c r="G578" i="33" s="1" a="1"/>
  <c r="G578" i="33" s="1"/>
  <c r="E579" i="33" a="1"/>
  <c r="E579" i="33" s="1"/>
  <c r="G579" i="33" s="1" a="1"/>
  <c r="G579" i="33" s="1"/>
  <c r="E580" i="33" a="1"/>
  <c r="E580" i="33" s="1"/>
  <c r="G580" i="33" s="1" a="1"/>
  <c r="G580" i="33" s="1"/>
  <c r="E581" i="33" a="1"/>
  <c r="E581" i="33" s="1"/>
  <c r="G581" i="33" s="1" a="1"/>
  <c r="G581" i="33" s="1"/>
  <c r="E582" i="33" a="1"/>
  <c r="E582" i="33" s="1"/>
  <c r="G582" i="33" s="1" a="1"/>
  <c r="G582" i="33" s="1"/>
  <c r="E583" i="33" a="1"/>
  <c r="E583" i="33" s="1"/>
  <c r="G583" i="33" s="1" a="1"/>
  <c r="G583" i="33" s="1"/>
  <c r="E584" i="33" a="1"/>
  <c r="E584" i="33" s="1"/>
  <c r="G584" i="33" s="1" a="1"/>
  <c r="G584" i="33" s="1"/>
  <c r="E585" i="33" a="1"/>
  <c r="E585" i="33" s="1"/>
  <c r="G585" i="33" s="1" a="1"/>
  <c r="G585" i="33" s="1"/>
  <c r="E586" i="33" a="1"/>
  <c r="E586" i="33" s="1"/>
  <c r="G586" i="33" s="1" a="1"/>
  <c r="G586" i="33" s="1"/>
  <c r="E587" i="33" a="1"/>
  <c r="E587" i="33" s="1"/>
  <c r="G587" i="33" s="1" a="1"/>
  <c r="G587" i="33" s="1"/>
  <c r="E588" i="33" a="1"/>
  <c r="E588" i="33" s="1"/>
  <c r="G588" i="33" s="1" a="1"/>
  <c r="G588" i="33" s="1"/>
  <c r="E589" i="33" a="1"/>
  <c r="E589" i="33" s="1"/>
  <c r="G589" i="33" s="1" a="1"/>
  <c r="G589" i="33" s="1"/>
  <c r="E590" i="33" a="1"/>
  <c r="E590" i="33" s="1"/>
  <c r="G590" i="33" s="1" a="1"/>
  <c r="G590" i="33" s="1"/>
  <c r="E591" i="33" a="1"/>
  <c r="E591" i="33" s="1"/>
  <c r="G591" i="33" s="1" a="1"/>
  <c r="G591" i="33" s="1"/>
  <c r="E592" i="33" a="1"/>
  <c r="E592" i="33" s="1"/>
  <c r="G592" i="33" s="1" a="1"/>
  <c r="G592" i="33" s="1"/>
  <c r="E593" i="33" a="1"/>
  <c r="E593" i="33" s="1"/>
  <c r="G593" i="33" s="1" a="1"/>
  <c r="G593" i="33" s="1"/>
  <c r="E594" i="33" a="1"/>
  <c r="E594" i="33" s="1"/>
  <c r="G594" i="33" s="1" a="1"/>
  <c r="G594" i="33" s="1"/>
  <c r="E595" i="33" a="1"/>
  <c r="E595" i="33" s="1"/>
  <c r="G595" i="33" s="1" a="1"/>
  <c r="G595" i="33" s="1"/>
  <c r="E596" i="33" a="1"/>
  <c r="E596" i="33" s="1"/>
  <c r="G596" i="33" s="1" a="1"/>
  <c r="G596" i="33" s="1"/>
  <c r="E597" i="33" a="1"/>
  <c r="E597" i="33" s="1"/>
  <c r="G597" i="33" s="1" a="1"/>
  <c r="G597" i="33" s="1"/>
  <c r="E598" i="33" a="1"/>
  <c r="E598" i="33" s="1"/>
  <c r="G598" i="33" s="1" a="1"/>
  <c r="G598" i="33" s="1"/>
  <c r="E599" i="33" a="1"/>
  <c r="E599" i="33" s="1"/>
  <c r="G599" i="33" s="1" a="1"/>
  <c r="G599" i="33" s="1"/>
  <c r="E600" i="33" a="1"/>
  <c r="E600" i="33" s="1"/>
  <c r="G600" i="33" s="1" a="1"/>
  <c r="G600" i="33" s="1"/>
  <c r="E601" i="33" a="1"/>
  <c r="E601" i="33" s="1"/>
  <c r="G601" i="33" s="1" a="1"/>
  <c r="G601" i="33" s="1"/>
  <c r="E602" i="33" a="1"/>
  <c r="E602" i="33" s="1"/>
  <c r="G602" i="33" s="1" a="1"/>
  <c r="G602" i="33" s="1"/>
  <c r="E603" i="33" a="1"/>
  <c r="E603" i="33" s="1"/>
  <c r="G603" i="33" s="1" a="1"/>
  <c r="G603" i="33" s="1"/>
  <c r="E604" i="33" a="1"/>
  <c r="E604" i="33" s="1"/>
  <c r="G604" i="33" s="1" a="1"/>
  <c r="G604" i="33" s="1"/>
  <c r="E605" i="33" a="1"/>
  <c r="E605" i="33" s="1"/>
  <c r="G605" i="33" s="1" a="1"/>
  <c r="G605" i="33" s="1"/>
  <c r="E606" i="33" a="1"/>
  <c r="E606" i="33" s="1"/>
  <c r="G606" i="33" s="1" a="1"/>
  <c r="G606" i="33" s="1"/>
  <c r="E607" i="33" a="1"/>
  <c r="E607" i="33" s="1"/>
  <c r="G607" i="33" s="1" a="1"/>
  <c r="G607" i="33" s="1"/>
  <c r="E608" i="33" a="1"/>
  <c r="E608" i="33" s="1"/>
  <c r="G608" i="33" s="1" a="1"/>
  <c r="G608" i="33" s="1"/>
  <c r="E609" i="33" a="1"/>
  <c r="E609" i="33" s="1"/>
  <c r="G609" i="33" s="1" a="1"/>
  <c r="G609" i="33" s="1"/>
  <c r="E610" i="33" a="1"/>
  <c r="E610" i="33" s="1"/>
  <c r="G610" i="33" s="1" a="1"/>
  <c r="G610" i="33" s="1"/>
  <c r="E611" i="33" a="1"/>
  <c r="E611" i="33" s="1"/>
  <c r="G611" i="33" s="1" a="1"/>
  <c r="G611" i="33" s="1"/>
  <c r="E612" i="33" a="1"/>
  <c r="E612" i="33" s="1"/>
  <c r="G612" i="33" s="1" a="1"/>
  <c r="G612" i="33" s="1"/>
  <c r="E613" i="33" a="1"/>
  <c r="E613" i="33" s="1"/>
  <c r="G613" i="33" s="1" a="1"/>
  <c r="G613" i="33" s="1"/>
  <c r="E614" i="33" a="1"/>
  <c r="E614" i="33" s="1"/>
  <c r="G614" i="33" s="1" a="1"/>
  <c r="G614" i="33" s="1"/>
  <c r="E615" i="33" a="1"/>
  <c r="E615" i="33" s="1"/>
  <c r="G615" i="33" s="1" a="1"/>
  <c r="G615" i="33" s="1"/>
  <c r="E616" i="33" a="1"/>
  <c r="E616" i="33" s="1"/>
  <c r="G616" i="33" s="1" a="1"/>
  <c r="G616" i="33" s="1"/>
  <c r="E617" i="33" a="1"/>
  <c r="E617" i="33" s="1"/>
  <c r="G617" i="33" s="1" a="1"/>
  <c r="G617" i="33" s="1"/>
  <c r="E618" i="33" a="1"/>
  <c r="E618" i="33" s="1"/>
  <c r="G618" i="33" s="1" a="1"/>
  <c r="G618" i="33" s="1"/>
  <c r="E619" i="33" a="1"/>
  <c r="E619" i="33" s="1"/>
  <c r="G619" i="33" s="1" a="1"/>
  <c r="G619" i="33" s="1"/>
  <c r="E620" i="33" a="1"/>
  <c r="E620" i="33" s="1"/>
  <c r="G620" i="33" s="1" a="1"/>
  <c r="G620" i="33" s="1"/>
  <c r="E621" i="33" a="1"/>
  <c r="E621" i="33" s="1"/>
  <c r="G621" i="33" s="1" a="1"/>
  <c r="G621" i="33" s="1"/>
  <c r="E622" i="33" a="1"/>
  <c r="E622" i="33" s="1"/>
  <c r="G622" i="33" s="1" a="1"/>
  <c r="G622" i="33" s="1"/>
  <c r="E623" i="33" a="1"/>
  <c r="E623" i="33" s="1"/>
  <c r="G623" i="33" s="1" a="1"/>
  <c r="G623" i="33" s="1"/>
  <c r="E624" i="33" a="1"/>
  <c r="E624" i="33" s="1"/>
  <c r="G624" i="33" s="1" a="1"/>
  <c r="G624" i="33" s="1"/>
  <c r="E625" i="33" a="1"/>
  <c r="E625" i="33" s="1"/>
  <c r="G625" i="33" s="1" a="1"/>
  <c r="G625" i="33" s="1"/>
  <c r="E626" i="33" a="1"/>
  <c r="E626" i="33" s="1"/>
  <c r="G626" i="33" s="1" a="1"/>
  <c r="G626" i="33" s="1"/>
  <c r="E627" i="33" a="1"/>
  <c r="E627" i="33" s="1"/>
  <c r="G627" i="33" s="1" a="1"/>
  <c r="G627" i="33" s="1"/>
  <c r="E628" i="33" a="1"/>
  <c r="E628" i="33" s="1"/>
  <c r="G628" i="33" s="1" a="1"/>
  <c r="G628" i="33" s="1"/>
  <c r="E629" i="33" a="1"/>
  <c r="E629" i="33" s="1"/>
  <c r="G629" i="33" s="1" a="1"/>
  <c r="G629" i="33" s="1"/>
  <c r="E630" i="33" a="1"/>
  <c r="E630" i="33" s="1"/>
  <c r="G630" i="33" s="1" a="1"/>
  <c r="G630" i="33" s="1"/>
  <c r="E631" i="33" a="1"/>
  <c r="E631" i="33" s="1"/>
  <c r="G631" i="33" s="1" a="1"/>
  <c r="G631" i="33" s="1"/>
  <c r="E632" i="33" a="1"/>
  <c r="E632" i="33" s="1"/>
  <c r="G632" i="33" s="1" a="1"/>
  <c r="G632" i="33" s="1"/>
  <c r="E633" i="33" a="1"/>
  <c r="E633" i="33" s="1"/>
  <c r="G633" i="33" s="1" a="1"/>
  <c r="G633" i="33" s="1"/>
  <c r="E634" i="33" a="1"/>
  <c r="E634" i="33" s="1"/>
  <c r="G634" i="33" s="1" a="1"/>
  <c r="G634" i="33" s="1"/>
  <c r="E635" i="33" a="1"/>
  <c r="E635" i="33" s="1"/>
  <c r="G635" i="33" s="1" a="1"/>
  <c r="G635" i="33" s="1"/>
  <c r="E636" i="33" a="1"/>
  <c r="E636" i="33" s="1"/>
  <c r="G636" i="33" s="1" a="1"/>
  <c r="G636" i="33" s="1"/>
  <c r="E638" i="33" a="1"/>
  <c r="E638" i="33" s="1"/>
  <c r="G638" i="33" s="1" a="1"/>
  <c r="G638" i="33" s="1"/>
  <c r="E639" i="33" a="1"/>
  <c r="E639" i="33" s="1"/>
  <c r="G639" i="33" s="1" a="1"/>
  <c r="G639" i="33" s="1"/>
  <c r="E640" i="33" a="1"/>
  <c r="E640" i="33" s="1"/>
  <c r="G640" i="33" s="1" a="1"/>
  <c r="G640" i="33" s="1"/>
  <c r="E641" i="33" a="1"/>
  <c r="E641" i="33" s="1"/>
  <c r="G641" i="33" s="1" a="1"/>
  <c r="G641" i="33" s="1"/>
  <c r="E642" i="33" a="1"/>
  <c r="E642" i="33" s="1"/>
  <c r="G642" i="33" s="1" a="1"/>
  <c r="G642" i="33" s="1"/>
  <c r="E643" i="33" a="1"/>
  <c r="E643" i="33" s="1"/>
  <c r="G643" i="33" s="1" a="1"/>
  <c r="G643" i="33" s="1"/>
  <c r="E644" i="33" a="1"/>
  <c r="E644" i="33" s="1"/>
  <c r="G644" i="33" s="1" a="1"/>
  <c r="G644" i="33" s="1"/>
  <c r="E645" i="33" a="1"/>
  <c r="E645" i="33" s="1"/>
  <c r="G645" i="33" s="1" a="1"/>
  <c r="G645" i="33" s="1"/>
  <c r="E646" i="33" a="1"/>
  <c r="E646" i="33" s="1"/>
  <c r="G646" i="33" s="1" a="1"/>
  <c r="G646" i="33" s="1"/>
  <c r="E647" i="33" a="1"/>
  <c r="E647" i="33" s="1"/>
  <c r="G647" i="33" s="1" a="1"/>
  <c r="G647" i="33" s="1"/>
  <c r="E648" i="33" a="1"/>
  <c r="E648" i="33" s="1"/>
  <c r="G648" i="33" s="1" a="1"/>
  <c r="G648" i="33" s="1"/>
  <c r="E649" i="33" a="1"/>
  <c r="E649" i="33" s="1"/>
  <c r="G649" i="33" s="1" a="1"/>
  <c r="G649" i="33" s="1"/>
  <c r="E650" i="33" a="1"/>
  <c r="E650" i="33" s="1"/>
  <c r="G650" i="33" s="1" a="1"/>
  <c r="G650" i="33" s="1"/>
  <c r="E651" i="33" a="1"/>
  <c r="E651" i="33" s="1"/>
  <c r="G651" i="33" s="1" a="1"/>
  <c r="G651" i="33" s="1"/>
  <c r="E652" i="33" a="1"/>
  <c r="E652" i="33" s="1"/>
  <c r="G652" i="33" s="1" a="1"/>
  <c r="G652" i="33" s="1"/>
  <c r="E653" i="33" a="1"/>
  <c r="E653" i="33" s="1"/>
  <c r="G653" i="33" s="1" a="1"/>
  <c r="G653" i="33" s="1"/>
  <c r="E654" i="33" a="1"/>
  <c r="E654" i="33" s="1"/>
  <c r="G654" i="33" s="1" a="1"/>
  <c r="G654" i="33" s="1"/>
  <c r="E655" i="33" a="1"/>
  <c r="E655" i="33" s="1"/>
  <c r="G655" i="33" s="1" a="1"/>
  <c r="G655" i="33" s="1"/>
  <c r="E656" i="33" a="1"/>
  <c r="E656" i="33" s="1"/>
  <c r="G656" i="33" s="1" a="1"/>
  <c r="G656" i="33" s="1"/>
  <c r="E657" i="33" a="1"/>
  <c r="E657" i="33" s="1"/>
  <c r="G657" i="33" s="1" a="1"/>
  <c r="G657" i="33" s="1"/>
  <c r="E658" i="33" a="1"/>
  <c r="E658" i="33" s="1"/>
  <c r="G658" i="33" s="1" a="1"/>
  <c r="G658" i="33" s="1"/>
  <c r="E659" i="33" a="1"/>
  <c r="E659" i="33" s="1"/>
  <c r="G659" i="33" s="1" a="1"/>
  <c r="G659" i="33" s="1"/>
  <c r="E660" i="33" a="1"/>
  <c r="E660" i="33" s="1"/>
  <c r="G660" i="33" s="1" a="1"/>
  <c r="G660" i="33" s="1"/>
  <c r="E661" i="33" a="1"/>
  <c r="E661" i="33" s="1"/>
  <c r="G661" i="33" s="1" a="1"/>
  <c r="G661" i="33" s="1"/>
  <c r="E662" i="33" a="1"/>
  <c r="E662" i="33" s="1"/>
  <c r="G662" i="33" s="1" a="1"/>
  <c r="G662" i="33" s="1"/>
  <c r="E663" i="33" a="1"/>
  <c r="E663" i="33" s="1"/>
  <c r="G663" i="33" s="1" a="1"/>
  <c r="G663" i="33" s="1"/>
  <c r="E664" i="33" a="1"/>
  <c r="E664" i="33" s="1"/>
  <c r="G664" i="33" s="1" a="1"/>
  <c r="G664" i="33" s="1"/>
  <c r="E665" i="33" a="1"/>
  <c r="E665" i="33" s="1"/>
  <c r="G665" i="33" s="1" a="1"/>
  <c r="G665" i="33" s="1"/>
  <c r="E666" i="33" a="1"/>
  <c r="E666" i="33" s="1"/>
  <c r="G666" i="33" s="1" a="1"/>
  <c r="G666" i="33" s="1"/>
  <c r="E667" i="33" a="1"/>
  <c r="E667" i="33" s="1"/>
  <c r="G667" i="33" s="1" a="1"/>
  <c r="G667" i="33" s="1"/>
  <c r="E668" i="33" a="1"/>
  <c r="E668" i="33" s="1"/>
  <c r="G668" i="33" s="1" a="1"/>
  <c r="G668" i="33" s="1"/>
  <c r="E669" i="33" a="1"/>
  <c r="E669" i="33" s="1"/>
  <c r="G669" i="33" s="1" a="1"/>
  <c r="G669" i="33" s="1"/>
  <c r="E670" i="33" a="1"/>
  <c r="E670" i="33" s="1"/>
  <c r="G670" i="33" s="1" a="1"/>
  <c r="G670" i="33" s="1"/>
  <c r="E671" i="33" a="1"/>
  <c r="E671" i="33" s="1"/>
  <c r="G671" i="33" s="1" a="1"/>
  <c r="G671" i="33" s="1"/>
  <c r="E672" i="33" a="1"/>
  <c r="E672" i="33" s="1"/>
  <c r="G672" i="33" s="1" a="1"/>
  <c r="G672" i="33" s="1"/>
  <c r="E673" i="33" a="1"/>
  <c r="E673" i="33" s="1"/>
  <c r="G673" i="33" s="1" a="1"/>
  <c r="G673" i="33" s="1"/>
  <c r="E674" i="33" a="1"/>
  <c r="E674" i="33" s="1"/>
  <c r="G674" i="33" s="1" a="1"/>
  <c r="G674" i="33" s="1"/>
  <c r="E675" i="33" a="1"/>
  <c r="E675" i="33" s="1"/>
  <c r="G675" i="33" s="1" a="1"/>
  <c r="G675" i="33" s="1"/>
  <c r="E676" i="33" a="1"/>
  <c r="E676" i="33" s="1"/>
  <c r="G676" i="33" s="1" a="1"/>
  <c r="G676" i="33" s="1"/>
  <c r="E677" i="33" a="1"/>
  <c r="E677" i="33" s="1"/>
  <c r="G677" i="33" s="1" a="1"/>
  <c r="G677" i="33" s="1"/>
  <c r="E678" i="33" a="1"/>
  <c r="E678" i="33" s="1"/>
  <c r="G678" i="33" s="1" a="1"/>
  <c r="G678" i="33" s="1"/>
  <c r="E679" i="33" a="1"/>
  <c r="E679" i="33" s="1"/>
  <c r="G679" i="33" s="1" a="1"/>
  <c r="G679" i="33" s="1"/>
  <c r="E680" i="33" a="1"/>
  <c r="E680" i="33" s="1"/>
  <c r="G680" i="33" s="1" a="1"/>
  <c r="G680" i="33" s="1"/>
  <c r="E681" i="33" a="1"/>
  <c r="E681" i="33" s="1"/>
  <c r="G681" i="33" s="1" a="1"/>
  <c r="G681" i="33" s="1"/>
  <c r="E682" i="33" a="1"/>
  <c r="E682" i="33" s="1"/>
  <c r="G682" i="33" s="1" a="1"/>
  <c r="G682" i="33" s="1"/>
  <c r="E683" i="33" a="1"/>
  <c r="E683" i="33" s="1"/>
  <c r="G683" i="33" s="1" a="1"/>
  <c r="G683" i="33" s="1"/>
  <c r="E684" i="33" a="1"/>
  <c r="E684" i="33" s="1"/>
  <c r="G684" i="33" s="1" a="1"/>
  <c r="G684" i="33" s="1"/>
  <c r="E685" i="33" a="1"/>
  <c r="E685" i="33" s="1"/>
  <c r="G685" i="33" s="1" a="1"/>
  <c r="G685" i="33" s="1"/>
  <c r="E686" i="33" a="1"/>
  <c r="E686" i="33" s="1"/>
  <c r="G686" i="33" s="1" a="1"/>
  <c r="G686" i="33" s="1"/>
  <c r="E687" i="33" a="1"/>
  <c r="E687" i="33" s="1"/>
  <c r="G687" i="33" s="1" a="1"/>
  <c r="G687" i="33" s="1"/>
  <c r="E688" i="33" a="1"/>
  <c r="E688" i="33" s="1"/>
  <c r="G688" i="33" s="1" a="1"/>
  <c r="G688" i="33" s="1"/>
  <c r="E689" i="33" a="1"/>
  <c r="E689" i="33" s="1"/>
  <c r="G689" i="33" s="1" a="1"/>
  <c r="G689" i="33" s="1"/>
  <c r="E690" i="33" a="1"/>
  <c r="E690" i="33" s="1"/>
  <c r="G690" i="33" s="1" a="1"/>
  <c r="G690" i="33" s="1"/>
  <c r="E691" i="33" a="1"/>
  <c r="E691" i="33" s="1"/>
  <c r="G691" i="33" s="1" a="1"/>
  <c r="G691" i="33" s="1"/>
  <c r="E692" i="33" a="1"/>
  <c r="E692" i="33" s="1"/>
  <c r="G692" i="33" s="1" a="1"/>
  <c r="G692" i="33" s="1"/>
  <c r="E693" i="33" a="1"/>
  <c r="E693" i="33" s="1"/>
  <c r="G693" i="33" s="1" a="1"/>
  <c r="G693" i="33" s="1"/>
  <c r="E694" i="33" a="1"/>
  <c r="E694" i="33" s="1"/>
  <c r="G694" i="33" s="1" a="1"/>
  <c r="G694" i="33" s="1"/>
  <c r="E695" i="33" a="1"/>
  <c r="E695" i="33" s="1"/>
  <c r="G695" i="33" s="1" a="1"/>
  <c r="G695" i="33" s="1"/>
  <c r="E696" i="33" a="1"/>
  <c r="E696" i="33" s="1"/>
  <c r="G696" i="33" s="1" a="1"/>
  <c r="G696" i="33" s="1"/>
  <c r="E697" i="33" a="1"/>
  <c r="E697" i="33" s="1"/>
  <c r="G697" i="33" s="1" a="1"/>
  <c r="G697" i="33" s="1"/>
  <c r="E698" i="33" a="1"/>
  <c r="E698" i="33" s="1"/>
  <c r="G698" i="33" s="1" a="1"/>
  <c r="G698" i="33" s="1"/>
  <c r="E699" i="33" a="1"/>
  <c r="E699" i="33" s="1"/>
  <c r="G699" i="33" s="1" a="1"/>
  <c r="G699" i="33" s="1"/>
  <c r="E700" i="33" a="1"/>
  <c r="E700" i="33" s="1"/>
  <c r="G700" i="33" s="1" a="1"/>
  <c r="G700" i="33" s="1"/>
  <c r="E701" i="33" a="1"/>
  <c r="E701" i="33" s="1"/>
  <c r="G701" i="33" s="1" a="1"/>
  <c r="G701" i="33" s="1"/>
  <c r="E702" i="33" a="1"/>
  <c r="E702" i="33" s="1"/>
  <c r="G702" i="33" s="1" a="1"/>
  <c r="G702" i="33" s="1"/>
  <c r="E703" i="33" a="1"/>
  <c r="E703" i="33" s="1"/>
  <c r="G703" i="33" s="1" a="1"/>
  <c r="G703" i="33" s="1"/>
  <c r="E704" i="33" a="1"/>
  <c r="E704" i="33" s="1"/>
  <c r="G704" i="33" s="1" a="1"/>
  <c r="G704" i="33" s="1"/>
  <c r="E705" i="33" a="1"/>
  <c r="E705" i="33" s="1"/>
  <c r="G705" i="33" s="1" a="1"/>
  <c r="G705" i="33" s="1"/>
  <c r="E706" i="33" a="1"/>
  <c r="E706" i="33" s="1"/>
  <c r="G706" i="33" s="1" a="1"/>
  <c r="G706" i="33" s="1"/>
  <c r="E707" i="33" a="1"/>
  <c r="E707" i="33" s="1"/>
  <c r="G707" i="33" s="1" a="1"/>
  <c r="G707" i="33" s="1"/>
  <c r="E708" i="33" a="1"/>
  <c r="E708" i="33" s="1"/>
  <c r="G708" i="33" s="1" a="1"/>
  <c r="G708" i="33" s="1"/>
  <c r="E709" i="33" a="1"/>
  <c r="E709" i="33" s="1"/>
  <c r="G709" i="33" s="1" a="1"/>
  <c r="G709" i="33" s="1"/>
  <c r="E710" i="33" a="1"/>
  <c r="E710" i="33" s="1"/>
  <c r="G710" i="33" s="1" a="1"/>
  <c r="G710" i="33" s="1"/>
  <c r="E711" i="33" a="1"/>
  <c r="E711" i="33" s="1"/>
  <c r="G711" i="33" s="1" a="1"/>
  <c r="G711" i="33" s="1"/>
  <c r="E712" i="33" a="1"/>
  <c r="E712" i="33" s="1"/>
  <c r="G712" i="33" s="1" a="1"/>
  <c r="G712" i="33" s="1"/>
  <c r="E713" i="33" a="1"/>
  <c r="E713" i="33" s="1"/>
  <c r="G713" i="33" s="1" a="1"/>
  <c r="G713" i="33" s="1"/>
  <c r="E714" i="33" a="1"/>
  <c r="E714" i="33" s="1"/>
  <c r="G714" i="33" s="1" a="1"/>
  <c r="G714" i="33" s="1"/>
  <c r="E715" i="33" a="1"/>
  <c r="E715" i="33" s="1"/>
  <c r="G715" i="33" s="1" a="1"/>
  <c r="G715" i="33" s="1"/>
  <c r="E716" i="33" a="1"/>
  <c r="E716" i="33" s="1"/>
  <c r="G716" i="33" s="1" a="1"/>
  <c r="G716" i="33" s="1"/>
  <c r="E717" i="33" a="1"/>
  <c r="E717" i="33" s="1"/>
  <c r="G717" i="33" s="1" a="1"/>
  <c r="G717" i="33" s="1"/>
  <c r="E718" i="33" a="1"/>
  <c r="E718" i="33" s="1"/>
  <c r="G718" i="33" s="1" a="1"/>
  <c r="G718" i="33" s="1"/>
  <c r="E719" i="33" a="1"/>
  <c r="E719" i="33" s="1"/>
  <c r="G719" i="33" s="1" a="1"/>
  <c r="G719" i="33" s="1"/>
  <c r="E720" i="33" a="1"/>
  <c r="E720" i="33" s="1"/>
  <c r="G720" i="33" s="1" a="1"/>
  <c r="G720" i="33" s="1"/>
  <c r="E721" i="33" a="1"/>
  <c r="E721" i="33" s="1"/>
  <c r="G721" i="33" s="1" a="1"/>
  <c r="G721" i="33" s="1"/>
  <c r="E722" i="33" a="1"/>
  <c r="E722" i="33" s="1"/>
  <c r="G722" i="33" s="1" a="1"/>
  <c r="G722" i="33" s="1"/>
  <c r="E723" i="33" a="1"/>
  <c r="E723" i="33" s="1"/>
  <c r="G723" i="33" s="1" a="1"/>
  <c r="G723" i="33" s="1"/>
  <c r="E725" i="33" a="1"/>
  <c r="E725" i="33" s="1"/>
  <c r="G725" i="33" s="1" a="1"/>
  <c r="G725" i="33" s="1"/>
  <c r="E726" i="33" a="1"/>
  <c r="E726" i="33" s="1"/>
  <c r="G726" i="33" s="1" a="1"/>
  <c r="G726" i="33" s="1"/>
  <c r="E727" i="33" a="1"/>
  <c r="E727" i="33" s="1"/>
  <c r="G727" i="33" s="1" a="1"/>
  <c r="G727" i="33" s="1"/>
  <c r="E728" i="33" a="1"/>
  <c r="E728" i="33" s="1"/>
  <c r="G728" i="33" s="1" a="1"/>
  <c r="G728" i="33" s="1"/>
  <c r="E729" i="33" a="1"/>
  <c r="E729" i="33" s="1"/>
  <c r="G729" i="33" s="1" a="1"/>
  <c r="G729" i="33" s="1"/>
  <c r="E730" i="33" a="1"/>
  <c r="E730" i="33" s="1"/>
  <c r="G730" i="33" s="1" a="1"/>
  <c r="G730" i="33" s="1"/>
  <c r="E731" i="33" a="1"/>
  <c r="E731" i="33" s="1"/>
  <c r="G731" i="33" s="1" a="1"/>
  <c r="G731" i="33" s="1"/>
  <c r="E732" i="33" a="1"/>
  <c r="E732" i="33" s="1"/>
  <c r="G732" i="33" s="1" a="1"/>
  <c r="G732" i="33" s="1"/>
  <c r="E733" i="33" a="1"/>
  <c r="E733" i="33" s="1"/>
  <c r="G733" i="33" s="1" a="1"/>
  <c r="G733" i="33" s="1"/>
  <c r="E734" i="33" a="1"/>
  <c r="E734" i="33" s="1"/>
  <c r="G734" i="33" s="1" a="1"/>
  <c r="G734" i="33" s="1"/>
  <c r="E735" i="33" a="1"/>
  <c r="E735" i="33" s="1"/>
  <c r="G735" i="33" s="1" a="1"/>
  <c r="G735" i="33" s="1"/>
  <c r="E736" i="33" a="1"/>
  <c r="E736" i="33" s="1"/>
  <c r="G736" i="33" s="1" a="1"/>
  <c r="G736" i="33" s="1"/>
  <c r="E737" i="33" a="1"/>
  <c r="E737" i="33" s="1"/>
  <c r="G737" i="33" s="1" a="1"/>
  <c r="G737" i="33" s="1"/>
  <c r="E738" i="33" a="1"/>
  <c r="E738" i="33" s="1"/>
  <c r="G738" i="33" s="1" a="1"/>
  <c r="G738" i="33" s="1"/>
  <c r="E739" i="33" a="1"/>
  <c r="E739" i="33" s="1"/>
  <c r="G739" i="33" s="1" a="1"/>
  <c r="G739" i="33" s="1"/>
  <c r="E740" i="33" a="1"/>
  <c r="E740" i="33" s="1"/>
  <c r="G740" i="33" s="1" a="1"/>
  <c r="G740" i="33" s="1"/>
  <c r="E741" i="33" a="1"/>
  <c r="E741" i="33" s="1"/>
  <c r="G741" i="33" s="1" a="1"/>
  <c r="G741" i="33" s="1"/>
  <c r="E742" i="33" a="1"/>
  <c r="E742" i="33" s="1"/>
  <c r="G742" i="33" s="1" a="1"/>
  <c r="G742" i="33" s="1"/>
  <c r="E743" i="33" a="1"/>
  <c r="E743" i="33" s="1"/>
  <c r="G743" i="33" s="1" a="1"/>
  <c r="G743" i="33" s="1"/>
  <c r="E744" i="33" a="1"/>
  <c r="E744" i="33" s="1"/>
  <c r="G744" i="33" s="1" a="1"/>
  <c r="G744" i="33" s="1"/>
  <c r="E746" i="33" a="1"/>
  <c r="E746" i="33" s="1"/>
  <c r="G746" i="33" s="1" a="1"/>
  <c r="G746" i="33" s="1"/>
  <c r="E747" i="33" a="1"/>
  <c r="E747" i="33" s="1"/>
  <c r="G747" i="33" s="1" a="1"/>
  <c r="G747" i="33" s="1"/>
  <c r="E748" i="33" a="1"/>
  <c r="E748" i="33" s="1"/>
  <c r="G748" i="33" s="1" a="1"/>
  <c r="G748" i="33" s="1"/>
  <c r="E749" i="33" a="1"/>
  <c r="E749" i="33" s="1"/>
  <c r="G749" i="33" s="1" a="1"/>
  <c r="G749" i="33" s="1"/>
  <c r="E750" i="33" a="1"/>
  <c r="E750" i="33" s="1"/>
  <c r="G750" i="33" s="1" a="1"/>
  <c r="G750" i="33" s="1"/>
  <c r="E751" i="33" a="1"/>
  <c r="E751" i="33" s="1"/>
  <c r="G751" i="33" s="1" a="1"/>
  <c r="G751" i="33" s="1"/>
  <c r="E752" i="33" a="1"/>
  <c r="E752" i="33" s="1"/>
  <c r="G752" i="33" s="1" a="1"/>
  <c r="G752" i="33" s="1"/>
  <c r="E753" i="33" a="1"/>
  <c r="E753" i="33" s="1"/>
  <c r="G753" i="33" s="1" a="1"/>
  <c r="G753" i="33" s="1"/>
  <c r="E754" i="33" a="1"/>
  <c r="E754" i="33" s="1"/>
  <c r="G754" i="33" s="1" a="1"/>
  <c r="G754" i="33" s="1"/>
  <c r="E755" i="33" a="1"/>
  <c r="E755" i="33" s="1"/>
  <c r="G755" i="33" s="1" a="1"/>
  <c r="G755" i="33" s="1"/>
  <c r="E756" i="33" a="1"/>
  <c r="E756" i="33" s="1"/>
  <c r="G756" i="33" s="1" a="1"/>
  <c r="G756" i="33" s="1"/>
  <c r="E757" i="33" a="1"/>
  <c r="E757" i="33" s="1"/>
  <c r="G757" i="33" s="1" a="1"/>
  <c r="G757" i="33" s="1"/>
  <c r="E758" i="33" a="1"/>
  <c r="E758" i="33" s="1"/>
  <c r="G758" i="33" s="1" a="1"/>
  <c r="G758" i="33" s="1"/>
  <c r="E759" i="33" a="1"/>
  <c r="E759" i="33" s="1"/>
  <c r="G759" i="33" s="1" a="1"/>
  <c r="G759" i="33" s="1"/>
  <c r="E760" i="33" a="1"/>
  <c r="E760" i="33" s="1"/>
  <c r="G760" i="33" s="1" a="1"/>
  <c r="G760" i="33" s="1"/>
  <c r="E761" i="33" a="1"/>
  <c r="E761" i="33" s="1"/>
  <c r="G761" i="33" s="1" a="1"/>
  <c r="G761" i="33" s="1"/>
  <c r="E762" i="33" a="1"/>
  <c r="E762" i="33" s="1"/>
  <c r="G762" i="33" s="1" a="1"/>
  <c r="G762" i="33" s="1"/>
  <c r="E763" i="33" a="1"/>
  <c r="E763" i="33" s="1"/>
  <c r="G763" i="33" s="1" a="1"/>
  <c r="G763" i="33" s="1"/>
  <c r="E764" i="33" a="1"/>
  <c r="E764" i="33" s="1"/>
  <c r="G764" i="33" s="1" a="1"/>
  <c r="G764" i="33" s="1"/>
  <c r="E765" i="33" a="1"/>
  <c r="E765" i="33" s="1"/>
  <c r="G765" i="33" s="1" a="1"/>
  <c r="G765" i="33" s="1"/>
  <c r="E766" i="33" a="1"/>
  <c r="E766" i="33" s="1"/>
  <c r="G766" i="33" s="1" a="1"/>
  <c r="G766" i="33" s="1"/>
  <c r="E767" i="33" a="1"/>
  <c r="E767" i="33" s="1"/>
  <c r="G767" i="33" s="1" a="1"/>
  <c r="G767" i="33" s="1"/>
  <c r="E768" i="33" a="1"/>
  <c r="E768" i="33" s="1"/>
  <c r="G768" i="33" s="1" a="1"/>
  <c r="G768" i="33" s="1"/>
  <c r="E769" i="33" a="1"/>
  <c r="E769" i="33" s="1"/>
  <c r="G769" i="33" s="1" a="1"/>
  <c r="G769" i="33" s="1"/>
  <c r="E770" i="33" a="1"/>
  <c r="E770" i="33" s="1"/>
  <c r="G770" i="33" s="1" a="1"/>
  <c r="G770" i="33" s="1"/>
  <c r="E771" i="33" a="1"/>
  <c r="E771" i="33" s="1"/>
  <c r="G771" i="33" s="1" a="1"/>
  <c r="G771" i="33" s="1"/>
  <c r="E772" i="33" a="1"/>
  <c r="E772" i="33" s="1"/>
  <c r="G772" i="33" s="1" a="1"/>
  <c r="G772" i="33" s="1"/>
  <c r="E773" i="33" a="1"/>
  <c r="E773" i="33" s="1"/>
  <c r="G773" i="33" s="1" a="1"/>
  <c r="G773" i="33" s="1"/>
  <c r="E774" i="33" a="1"/>
  <c r="E774" i="33" s="1"/>
  <c r="G774" i="33" s="1" a="1"/>
  <c r="G774" i="33" s="1"/>
  <c r="E775" i="33" a="1"/>
  <c r="E775" i="33" s="1"/>
  <c r="G775" i="33" s="1" a="1"/>
  <c r="G775" i="33" s="1"/>
  <c r="E776" i="33" a="1"/>
  <c r="E776" i="33" s="1"/>
  <c r="G776" i="33" s="1" a="1"/>
  <c r="G776" i="33" s="1"/>
  <c r="E777" i="33" a="1"/>
  <c r="E777" i="33" s="1"/>
  <c r="G777" i="33" s="1" a="1"/>
  <c r="G777" i="33" s="1"/>
  <c r="E778" i="33" a="1"/>
  <c r="E778" i="33" s="1"/>
  <c r="G778" i="33" s="1" a="1"/>
  <c r="G778" i="33" s="1"/>
  <c r="E779" i="33" a="1"/>
  <c r="E779" i="33" s="1"/>
  <c r="G779" i="33" s="1" a="1"/>
  <c r="G779" i="33" s="1"/>
  <c r="E780" i="33" a="1"/>
  <c r="E780" i="33" s="1"/>
  <c r="G780" i="33" s="1" a="1"/>
  <c r="G780" i="33" s="1"/>
  <c r="E781" i="33" a="1"/>
  <c r="E781" i="33" s="1"/>
  <c r="G781" i="33" s="1" a="1"/>
  <c r="G781" i="33" s="1"/>
  <c r="E782" i="33" a="1"/>
  <c r="E782" i="33" s="1"/>
  <c r="G782" i="33" s="1" a="1"/>
  <c r="G782" i="33" s="1"/>
  <c r="E783" i="33" a="1"/>
  <c r="E783" i="33" s="1"/>
  <c r="G783" i="33" s="1" a="1"/>
  <c r="G783" i="33" s="1"/>
  <c r="E784" i="33" a="1"/>
  <c r="E784" i="33" s="1"/>
  <c r="G784" i="33" s="1" a="1"/>
  <c r="G784" i="33" s="1"/>
  <c r="E785" i="33" a="1"/>
  <c r="E785" i="33" s="1"/>
  <c r="G785" i="33" s="1" a="1"/>
  <c r="G785" i="33" s="1"/>
  <c r="E786" i="33" a="1"/>
  <c r="E786" i="33" s="1"/>
  <c r="G786" i="33" s="1" a="1"/>
  <c r="G786" i="33" s="1"/>
  <c r="E787" i="33" a="1"/>
  <c r="E787" i="33" s="1"/>
  <c r="G787" i="33" s="1" a="1"/>
  <c r="G787" i="33" s="1"/>
  <c r="E788" i="33" a="1"/>
  <c r="E788" i="33" s="1"/>
  <c r="G788" i="33" s="1" a="1"/>
  <c r="G788" i="33" s="1"/>
  <c r="E789" i="33" a="1"/>
  <c r="E789" i="33" s="1"/>
  <c r="G789" i="33" s="1" a="1"/>
  <c r="G789" i="33" s="1"/>
  <c r="E790" i="33" a="1"/>
  <c r="E790" i="33" s="1"/>
  <c r="G790" i="33" s="1" a="1"/>
  <c r="G790" i="33" s="1"/>
  <c r="E791" i="33" a="1"/>
  <c r="E791" i="33" s="1"/>
  <c r="G791" i="33" s="1" a="1"/>
  <c r="G791" i="33" s="1"/>
  <c r="E792" i="33" a="1"/>
  <c r="E792" i="33" s="1"/>
  <c r="G792" i="33" s="1" a="1"/>
  <c r="G792" i="33" s="1"/>
  <c r="E793" i="33" a="1"/>
  <c r="E793" i="33" s="1"/>
  <c r="G793" i="33" s="1" a="1"/>
  <c r="G793" i="33" s="1"/>
  <c r="E794" i="33" a="1"/>
  <c r="E794" i="33" s="1"/>
  <c r="G794" i="33" s="1" a="1"/>
  <c r="G794" i="33" s="1"/>
  <c r="E795" i="33" a="1"/>
  <c r="E795" i="33" s="1"/>
  <c r="G795" i="33" s="1" a="1"/>
  <c r="G795" i="33" s="1"/>
  <c r="E796" i="33" a="1"/>
  <c r="E796" i="33" s="1"/>
  <c r="G796" i="33" s="1" a="1"/>
  <c r="G796" i="33" s="1"/>
  <c r="E797" i="33" a="1"/>
  <c r="E797" i="33" s="1"/>
  <c r="G797" i="33" s="1" a="1"/>
  <c r="G797" i="33" s="1"/>
  <c r="E798" i="33" a="1"/>
  <c r="E798" i="33" s="1"/>
  <c r="G798" i="33" s="1" a="1"/>
  <c r="G798" i="33" s="1"/>
  <c r="E799" i="33" a="1"/>
  <c r="E799" i="33" s="1"/>
  <c r="G799" i="33" s="1" a="1"/>
  <c r="G799" i="33" s="1"/>
  <c r="E800" i="33" a="1"/>
  <c r="E800" i="33" s="1"/>
  <c r="G800" i="33" s="1" a="1"/>
  <c r="G800" i="33" s="1"/>
  <c r="E801" i="33" a="1"/>
  <c r="E801" i="33" s="1"/>
  <c r="G801" i="33" s="1" a="1"/>
  <c r="G801" i="33" s="1"/>
  <c r="E802" i="33" a="1"/>
  <c r="E802" i="33" s="1"/>
  <c r="G802" i="33" s="1" a="1"/>
  <c r="G802" i="33" s="1"/>
  <c r="E803" i="33" a="1"/>
  <c r="E803" i="33" s="1"/>
  <c r="G803" i="33" s="1" a="1"/>
  <c r="G803" i="33" s="1"/>
  <c r="E804" i="33" a="1"/>
  <c r="E804" i="33" s="1"/>
  <c r="G804" i="33" s="1" a="1"/>
  <c r="G804" i="33" s="1"/>
  <c r="E805" i="33" a="1"/>
  <c r="E805" i="33" s="1"/>
  <c r="G805" i="33" s="1" a="1"/>
  <c r="G805" i="33" s="1"/>
  <c r="E806" i="33" a="1"/>
  <c r="E806" i="33" s="1"/>
  <c r="G806" i="33" s="1" a="1"/>
  <c r="G806" i="33" s="1"/>
  <c r="E807" i="33" a="1"/>
  <c r="E807" i="33" s="1"/>
  <c r="G807" i="33" s="1" a="1"/>
  <c r="G807" i="33" s="1"/>
  <c r="E808" i="33" a="1"/>
  <c r="E808" i="33" s="1"/>
  <c r="G808" i="33" s="1" a="1"/>
  <c r="G808" i="33" s="1"/>
  <c r="E809" i="33" a="1"/>
  <c r="E809" i="33" s="1"/>
  <c r="G809" i="33" s="1" a="1"/>
  <c r="G809" i="33" s="1"/>
  <c r="E810" i="33" a="1"/>
  <c r="E810" i="33" s="1"/>
  <c r="G810" i="33" s="1" a="1"/>
  <c r="G810" i="33" s="1"/>
  <c r="E811" i="33" a="1"/>
  <c r="E811" i="33" s="1"/>
  <c r="G811" i="33" s="1" a="1"/>
  <c r="G811" i="33" s="1"/>
  <c r="E812" i="33" a="1"/>
  <c r="E812" i="33" s="1"/>
  <c r="G812" i="33" s="1" a="1"/>
  <c r="G812" i="33" s="1"/>
  <c r="E813" i="33" a="1"/>
  <c r="E813" i="33" s="1"/>
  <c r="G813" i="33" s="1" a="1"/>
  <c r="G813" i="33" s="1"/>
  <c r="E814" i="33" a="1"/>
  <c r="E814" i="33" s="1"/>
  <c r="G814" i="33" s="1" a="1"/>
  <c r="G814" i="33" s="1"/>
  <c r="E815" i="33" a="1"/>
  <c r="E815" i="33" s="1"/>
  <c r="G815" i="33" s="1" a="1"/>
  <c r="G815" i="33" s="1"/>
  <c r="E816" i="33" a="1"/>
  <c r="E816" i="33" s="1"/>
  <c r="G816" i="33" s="1" a="1"/>
  <c r="G816" i="33" s="1"/>
  <c r="E817" i="33" a="1"/>
  <c r="E817" i="33" s="1"/>
  <c r="G817" i="33" s="1" a="1"/>
  <c r="G817" i="33" s="1"/>
  <c r="E818" i="33" a="1"/>
  <c r="E818" i="33" s="1"/>
  <c r="G818" i="33" s="1" a="1"/>
  <c r="G818" i="33" s="1"/>
  <c r="E819" i="33" a="1"/>
  <c r="E819" i="33" s="1"/>
  <c r="G819" i="33" s="1" a="1"/>
  <c r="G819" i="33" s="1"/>
  <c r="E820" i="33" a="1"/>
  <c r="E820" i="33" s="1"/>
  <c r="G820" i="33" s="1" a="1"/>
  <c r="G820" i="33" s="1"/>
  <c r="E821" i="33" a="1"/>
  <c r="E821" i="33" s="1"/>
  <c r="G821" i="33" s="1" a="1"/>
  <c r="G821" i="33" s="1"/>
  <c r="E822" i="33" a="1"/>
  <c r="E822" i="33" s="1"/>
  <c r="G822" i="33" s="1" a="1"/>
  <c r="G822" i="33" s="1"/>
  <c r="E823" i="33" a="1"/>
  <c r="E823" i="33" s="1"/>
  <c r="G823" i="33" s="1" a="1"/>
  <c r="G823" i="33" s="1"/>
  <c r="E824" i="33" a="1"/>
  <c r="E824" i="33" s="1"/>
  <c r="G824" i="33" s="1" a="1"/>
  <c r="G824" i="33" s="1"/>
  <c r="E825" i="33" a="1"/>
  <c r="E825" i="33" s="1"/>
  <c r="G825" i="33" s="1" a="1"/>
  <c r="G825" i="33" s="1"/>
  <c r="E826" i="33" a="1"/>
  <c r="E826" i="33" s="1"/>
  <c r="G826" i="33" s="1" a="1"/>
  <c r="G826" i="33" s="1"/>
  <c r="E827" i="33" a="1"/>
  <c r="E827" i="33" s="1"/>
  <c r="G827" i="33" s="1" a="1"/>
  <c r="G827" i="33" s="1"/>
  <c r="E828" i="33" a="1"/>
  <c r="E828" i="33" s="1"/>
  <c r="G828" i="33" s="1" a="1"/>
  <c r="G828" i="33" s="1"/>
  <c r="E829" i="33" a="1"/>
  <c r="E829" i="33" s="1"/>
  <c r="G829" i="33" s="1" a="1"/>
  <c r="G829" i="33" s="1"/>
  <c r="E830" i="33" a="1"/>
  <c r="E830" i="33" s="1"/>
  <c r="G830" i="33" s="1" a="1"/>
  <c r="G830" i="33" s="1"/>
  <c r="E831" i="33" a="1"/>
  <c r="E831" i="33" s="1"/>
  <c r="G831" i="33" s="1" a="1"/>
  <c r="G831" i="33" s="1"/>
  <c r="E832" i="33" a="1"/>
  <c r="E832" i="33" s="1"/>
  <c r="G832" i="33" s="1" a="1"/>
  <c r="G832" i="33" s="1"/>
  <c r="E833" i="33" a="1"/>
  <c r="E833" i="33" s="1"/>
  <c r="G833" i="33" s="1" a="1"/>
  <c r="G833" i="33" s="1"/>
  <c r="E834" i="33" a="1"/>
  <c r="E834" i="33" s="1"/>
  <c r="G834" i="33" s="1" a="1"/>
  <c r="G834" i="33" s="1"/>
  <c r="E835" i="33" a="1"/>
  <c r="E835" i="33" s="1"/>
  <c r="G835" i="33" s="1" a="1"/>
  <c r="G835" i="33" s="1"/>
  <c r="E836" i="33" a="1"/>
  <c r="E836" i="33" s="1"/>
  <c r="G836" i="33" s="1" a="1"/>
  <c r="G836" i="33" s="1"/>
  <c r="E837" i="33" a="1"/>
  <c r="E837" i="33" s="1"/>
  <c r="G837" i="33" s="1" a="1"/>
  <c r="G837" i="33" s="1"/>
  <c r="E838" i="33" a="1"/>
  <c r="E838" i="33" s="1"/>
  <c r="G838" i="33" s="1" a="1"/>
  <c r="G838" i="33" s="1"/>
  <c r="E839" i="33" a="1"/>
  <c r="E839" i="33" s="1"/>
  <c r="G839" i="33" s="1" a="1"/>
  <c r="G839" i="33" s="1"/>
  <c r="E840" i="33" a="1"/>
  <c r="E840" i="33" s="1"/>
  <c r="G840" i="33" s="1" a="1"/>
  <c r="G840" i="33" s="1"/>
  <c r="E841" i="33" a="1"/>
  <c r="E841" i="33" s="1"/>
  <c r="G841" i="33" s="1" a="1"/>
  <c r="G841" i="33" s="1"/>
  <c r="E842" i="33" a="1"/>
  <c r="E842" i="33" s="1"/>
  <c r="G842" i="33" s="1" a="1"/>
  <c r="G842" i="33" s="1"/>
  <c r="E843" i="33" a="1"/>
  <c r="E843" i="33" s="1"/>
  <c r="G843" i="33" s="1" a="1"/>
  <c r="G843" i="33" s="1"/>
  <c r="E844" i="33" a="1"/>
  <c r="E844" i="33" s="1"/>
  <c r="G844" i="33" s="1" a="1"/>
  <c r="G844" i="33" s="1"/>
  <c r="E846" i="33" a="1"/>
  <c r="E846" i="33" s="1"/>
  <c r="G846" i="33" s="1" a="1"/>
  <c r="G846" i="33" s="1"/>
  <c r="E847" i="33" a="1"/>
  <c r="E847" i="33" s="1"/>
  <c r="G847" i="33" s="1" a="1"/>
  <c r="G847" i="33" s="1"/>
  <c r="E848" i="33" a="1"/>
  <c r="E848" i="33" s="1"/>
  <c r="G848" i="33" s="1" a="1"/>
  <c r="G848" i="33" s="1"/>
  <c r="E849" i="33" a="1"/>
  <c r="E849" i="33" s="1"/>
  <c r="G849" i="33" s="1" a="1"/>
  <c r="G849" i="33" s="1"/>
  <c r="E850" i="33" a="1"/>
  <c r="E850" i="33" s="1"/>
  <c r="G850" i="33" s="1" a="1"/>
  <c r="G850" i="33" s="1"/>
  <c r="E851" i="33" a="1"/>
  <c r="E851" i="33" s="1"/>
  <c r="G851" i="33" s="1" a="1"/>
  <c r="G851" i="33" s="1"/>
  <c r="E852" i="33" a="1"/>
  <c r="E852" i="33" s="1"/>
  <c r="G852" i="33" s="1" a="1"/>
  <c r="G852" i="33" s="1"/>
  <c r="E853" i="33" a="1"/>
  <c r="E853" i="33" s="1"/>
  <c r="G853" i="33" s="1" a="1"/>
  <c r="G853" i="33" s="1"/>
  <c r="E854" i="33" a="1"/>
  <c r="E854" i="33" s="1"/>
  <c r="G854" i="33" s="1" a="1"/>
  <c r="G854" i="33" s="1"/>
  <c r="E855" i="33" a="1"/>
  <c r="E855" i="33" s="1"/>
  <c r="G855" i="33" s="1" a="1"/>
  <c r="G855" i="33" s="1"/>
  <c r="E856" i="33" a="1"/>
  <c r="E856" i="33" s="1"/>
  <c r="G856" i="33" s="1" a="1"/>
  <c r="G856" i="33" s="1"/>
  <c r="E857" i="33" a="1"/>
  <c r="E857" i="33" s="1"/>
  <c r="G857" i="33" s="1" a="1"/>
  <c r="G857" i="33" s="1"/>
  <c r="E858" i="33" a="1"/>
  <c r="E858" i="33" s="1"/>
  <c r="G858" i="33" s="1" a="1"/>
  <c r="G858" i="33" s="1"/>
  <c r="E859" i="33" a="1"/>
  <c r="E859" i="33" s="1"/>
  <c r="G859" i="33" s="1" a="1"/>
  <c r="G859" i="33" s="1"/>
  <c r="E860" i="33" a="1"/>
  <c r="E860" i="33" s="1"/>
  <c r="G860" i="33" s="1" a="1"/>
  <c r="G860" i="33" s="1"/>
  <c r="E861" i="33" a="1"/>
  <c r="E861" i="33" s="1"/>
  <c r="G861" i="33" s="1" a="1"/>
  <c r="G861" i="33" s="1"/>
  <c r="E862" i="33" a="1"/>
  <c r="E862" i="33" s="1"/>
  <c r="G862" i="33" s="1" a="1"/>
  <c r="G862" i="33" s="1"/>
  <c r="E863" i="33" a="1"/>
  <c r="E863" i="33" s="1"/>
  <c r="G863" i="33" s="1" a="1"/>
  <c r="G863" i="33" s="1"/>
  <c r="E864" i="33" a="1"/>
  <c r="E864" i="33" s="1"/>
  <c r="G864" i="33" s="1" a="1"/>
  <c r="G864" i="33" s="1"/>
  <c r="E865" i="33" a="1"/>
  <c r="E865" i="33" s="1"/>
  <c r="G865" i="33" s="1" a="1"/>
  <c r="G865" i="33" s="1"/>
  <c r="E866" i="33" a="1"/>
  <c r="E866" i="33" s="1"/>
  <c r="G866" i="33" s="1" a="1"/>
  <c r="G866" i="33" s="1"/>
  <c r="E867" i="33" a="1"/>
  <c r="E867" i="33" s="1"/>
  <c r="G867" i="33" s="1" a="1"/>
  <c r="G867" i="33" s="1"/>
  <c r="E868" i="33" a="1"/>
  <c r="E868" i="33" s="1"/>
  <c r="G868" i="33" s="1" a="1"/>
  <c r="G868" i="33" s="1"/>
  <c r="E869" i="33" a="1"/>
  <c r="E869" i="33" s="1"/>
  <c r="G869" i="33" s="1" a="1"/>
  <c r="G869" i="33" s="1"/>
  <c r="E870" i="33" a="1"/>
  <c r="E870" i="33" s="1"/>
  <c r="G870" i="33" s="1" a="1"/>
  <c r="G870" i="33" s="1"/>
  <c r="E871" i="33" a="1"/>
  <c r="E871" i="33" s="1"/>
  <c r="G871" i="33" s="1" a="1"/>
  <c r="G871" i="33" s="1"/>
  <c r="E872" i="33" a="1"/>
  <c r="E872" i="33" s="1"/>
  <c r="G872" i="33" s="1" a="1"/>
  <c r="G872" i="33" s="1"/>
  <c r="E873" i="33" a="1"/>
  <c r="E873" i="33" s="1"/>
  <c r="G873" i="33" s="1" a="1"/>
  <c r="G873" i="33" s="1"/>
  <c r="E874" i="33" a="1"/>
  <c r="E874" i="33" s="1"/>
  <c r="G874" i="33" s="1" a="1"/>
  <c r="G874" i="33" s="1"/>
  <c r="E875" i="33" a="1"/>
  <c r="E875" i="33" s="1"/>
  <c r="G875" i="33" s="1" a="1"/>
  <c r="G875" i="33" s="1"/>
  <c r="E876" i="33" a="1"/>
  <c r="E876" i="33" s="1"/>
  <c r="G876" i="33" s="1" a="1"/>
  <c r="G876" i="33" s="1"/>
  <c r="E877" i="33" a="1"/>
  <c r="E877" i="33" s="1"/>
  <c r="G877" i="33" s="1" a="1"/>
  <c r="G877" i="33" s="1"/>
  <c r="E878" i="33" a="1"/>
  <c r="E878" i="33" s="1"/>
  <c r="G878" i="33" s="1" a="1"/>
  <c r="G878" i="33" s="1"/>
  <c r="E879" i="33" a="1"/>
  <c r="E879" i="33" s="1"/>
  <c r="G879" i="33" s="1" a="1"/>
  <c r="G879" i="33" s="1"/>
  <c r="E880" i="33" a="1"/>
  <c r="E880" i="33" s="1"/>
  <c r="G880" i="33" s="1" a="1"/>
  <c r="G880" i="33" s="1"/>
  <c r="E881" i="33" a="1"/>
  <c r="E881" i="33" s="1"/>
  <c r="G881" i="33" s="1" a="1"/>
  <c r="G881" i="33" s="1"/>
  <c r="E882" i="33" a="1"/>
  <c r="E882" i="33" s="1"/>
  <c r="G882" i="33" s="1" a="1"/>
  <c r="G882" i="33" s="1"/>
  <c r="E883" i="33" a="1"/>
  <c r="E883" i="33" s="1"/>
  <c r="G883" i="33" s="1" a="1"/>
  <c r="G883" i="33" s="1"/>
  <c r="E884" i="33" a="1"/>
  <c r="E884" i="33" s="1"/>
  <c r="G884" i="33" s="1" a="1"/>
  <c r="G884" i="33" s="1"/>
  <c r="E885" i="33" a="1"/>
  <c r="E885" i="33" s="1"/>
  <c r="G885" i="33" s="1" a="1"/>
  <c r="G885" i="33" s="1"/>
  <c r="E886" i="33" a="1"/>
  <c r="E886" i="33" s="1"/>
  <c r="G886" i="33" s="1" a="1"/>
  <c r="G886" i="33" s="1"/>
  <c r="E887" i="33" a="1"/>
  <c r="E887" i="33" s="1"/>
  <c r="G887" i="33" s="1" a="1"/>
  <c r="G887" i="33" s="1"/>
  <c r="E888" i="33" a="1"/>
  <c r="E888" i="33" s="1"/>
  <c r="G888" i="33" s="1" a="1"/>
  <c r="G888" i="33" s="1"/>
  <c r="E889" i="33" a="1"/>
  <c r="E889" i="33" s="1"/>
  <c r="G889" i="33" s="1" a="1"/>
  <c r="G889" i="33" s="1"/>
  <c r="E890" i="33" a="1"/>
  <c r="E890" i="33" s="1"/>
  <c r="G890" i="33" s="1" a="1"/>
  <c r="G890" i="33" s="1"/>
  <c r="E891" i="33" a="1"/>
  <c r="E891" i="33" s="1"/>
  <c r="G891" i="33" s="1" a="1"/>
  <c r="G891" i="33" s="1"/>
  <c r="E892" i="33" a="1"/>
  <c r="E892" i="33" s="1"/>
  <c r="G892" i="33" s="1" a="1"/>
  <c r="G892" i="33" s="1"/>
  <c r="E893" i="33" a="1"/>
  <c r="E893" i="33" s="1"/>
  <c r="G893" i="33" s="1" a="1"/>
  <c r="G893" i="33" s="1"/>
  <c r="E894" i="33" a="1"/>
  <c r="E894" i="33" s="1"/>
  <c r="G894" i="33" s="1" a="1"/>
  <c r="G894" i="33" s="1"/>
  <c r="E895" i="33" a="1"/>
  <c r="E895" i="33" s="1"/>
  <c r="G895" i="33" s="1" a="1"/>
  <c r="G895" i="33" s="1"/>
  <c r="E896" i="33" a="1"/>
  <c r="E896" i="33" s="1"/>
  <c r="G896" i="33" s="1" a="1"/>
  <c r="G896" i="33" s="1"/>
  <c r="E897" i="33" a="1"/>
  <c r="E897" i="33" s="1"/>
  <c r="G897" i="33" s="1" a="1"/>
  <c r="G897" i="33" s="1"/>
  <c r="E898" i="33" a="1"/>
  <c r="E898" i="33" s="1"/>
  <c r="G898" i="33" s="1" a="1"/>
  <c r="G898" i="33" s="1"/>
  <c r="E899" i="33" a="1"/>
  <c r="E899" i="33" s="1"/>
  <c r="G899" i="33" s="1" a="1"/>
  <c r="G899" i="33" s="1"/>
  <c r="E900" i="33" a="1"/>
  <c r="E900" i="33" s="1"/>
  <c r="G900" i="33" s="1" a="1"/>
  <c r="G900" i="33" s="1"/>
  <c r="E901" i="33" a="1"/>
  <c r="E901" i="33" s="1"/>
  <c r="G901" i="33" s="1" a="1"/>
  <c r="G901" i="33" s="1"/>
  <c r="E902" i="33" a="1"/>
  <c r="E902" i="33" s="1"/>
  <c r="G902" i="33" s="1" a="1"/>
  <c r="G902" i="33" s="1"/>
  <c r="E904" i="33" a="1"/>
  <c r="E904" i="33" s="1"/>
  <c r="G904" i="33" s="1" a="1"/>
  <c r="G904" i="33" s="1"/>
  <c r="E905" i="33" a="1"/>
  <c r="E905" i="33" s="1"/>
  <c r="G905" i="33" s="1" a="1"/>
  <c r="G905" i="33" s="1"/>
  <c r="E906" i="33" a="1"/>
  <c r="E906" i="33" s="1"/>
  <c r="G906" i="33" s="1" a="1"/>
  <c r="G906" i="33" s="1"/>
  <c r="E907" i="33" a="1"/>
  <c r="E907" i="33" s="1"/>
  <c r="G907" i="33" s="1" a="1"/>
  <c r="G907" i="33" s="1"/>
  <c r="E908" i="33" a="1"/>
  <c r="E908" i="33" s="1"/>
  <c r="G908" i="33" s="1" a="1"/>
  <c r="G908" i="33" s="1"/>
  <c r="E909" i="33" a="1"/>
  <c r="E909" i="33" s="1"/>
  <c r="G909" i="33" s="1" a="1"/>
  <c r="G909" i="33" s="1"/>
  <c r="E910" i="33" a="1"/>
  <c r="E910" i="33" s="1"/>
  <c r="G910" i="33" s="1" a="1"/>
  <c r="G910" i="33" s="1"/>
  <c r="E911" i="33" a="1"/>
  <c r="E911" i="33" s="1"/>
  <c r="G911" i="33" s="1" a="1"/>
  <c r="G911" i="33" s="1"/>
  <c r="E912" i="33" a="1"/>
  <c r="E912" i="33" s="1"/>
  <c r="G912" i="33" s="1" a="1"/>
  <c r="G912" i="33" s="1"/>
  <c r="E913" i="33" a="1"/>
  <c r="E913" i="33" s="1"/>
  <c r="G913" i="33" s="1" a="1"/>
  <c r="G913" i="33" s="1"/>
  <c r="E914" i="33" a="1"/>
  <c r="E914" i="33" s="1"/>
  <c r="G914" i="33" s="1" a="1"/>
  <c r="G914" i="33" s="1"/>
  <c r="E915" i="33" a="1"/>
  <c r="E915" i="33" s="1"/>
  <c r="G915" i="33" s="1" a="1"/>
  <c r="G915" i="33" s="1"/>
  <c r="E916" i="33" a="1"/>
  <c r="E916" i="33" s="1"/>
  <c r="G916" i="33" s="1" a="1"/>
  <c r="G916" i="33" s="1"/>
  <c r="E917" i="33" a="1"/>
  <c r="E917" i="33" s="1"/>
  <c r="G917" i="33" s="1" a="1"/>
  <c r="G917" i="33" s="1"/>
  <c r="E918" i="33" a="1"/>
  <c r="E918" i="33" s="1"/>
  <c r="G918" i="33" s="1" a="1"/>
  <c r="G918" i="33" s="1"/>
  <c r="E919" i="33" a="1"/>
  <c r="E919" i="33" s="1"/>
  <c r="G919" i="33" s="1" a="1"/>
  <c r="G919" i="33" s="1"/>
  <c r="E920" i="33" a="1"/>
  <c r="E920" i="33" s="1"/>
  <c r="G920" i="33" s="1" a="1"/>
  <c r="G920" i="33" s="1"/>
  <c r="E921" i="33" a="1"/>
  <c r="E921" i="33" s="1"/>
  <c r="G921" i="33" s="1" a="1"/>
  <c r="G921" i="33" s="1"/>
  <c r="E922" i="33" a="1"/>
  <c r="E922" i="33" s="1"/>
  <c r="G922" i="33" s="1" a="1"/>
  <c r="G922" i="33" s="1"/>
  <c r="E923" i="33" a="1"/>
  <c r="E923" i="33" s="1"/>
  <c r="G923" i="33" s="1" a="1"/>
  <c r="G923" i="33" s="1"/>
  <c r="E924" i="33" a="1"/>
  <c r="E924" i="33" s="1"/>
  <c r="G924" i="33" s="1" a="1"/>
  <c r="G924" i="33" s="1"/>
  <c r="E925" i="33" a="1"/>
  <c r="E925" i="33" s="1"/>
  <c r="G925" i="33" s="1" a="1"/>
  <c r="G925" i="33" s="1"/>
  <c r="E926" i="33" a="1"/>
  <c r="E926" i="33" s="1"/>
  <c r="G926" i="33" s="1" a="1"/>
  <c r="G926" i="33" s="1"/>
  <c r="E927" i="33" a="1"/>
  <c r="E927" i="33" s="1"/>
  <c r="G927" i="33" s="1" a="1"/>
  <c r="G927" i="33" s="1"/>
  <c r="E928" i="33" a="1"/>
  <c r="E928" i="33" s="1"/>
  <c r="G928" i="33" s="1" a="1"/>
  <c r="G928" i="33" s="1"/>
  <c r="E929" i="33" a="1"/>
  <c r="E929" i="33" s="1"/>
  <c r="G929" i="33" s="1" a="1"/>
  <c r="G929" i="33" s="1"/>
  <c r="E930" i="33" a="1"/>
  <c r="E930" i="33" s="1"/>
  <c r="G930" i="33" s="1" a="1"/>
  <c r="G930" i="33" s="1"/>
  <c r="E931" i="33" a="1"/>
  <c r="E931" i="33" s="1"/>
  <c r="G931" i="33" s="1" a="1"/>
  <c r="G931" i="33" s="1"/>
  <c r="E932" i="33" a="1"/>
  <c r="E932" i="33" s="1"/>
  <c r="G932" i="33" s="1" a="1"/>
  <c r="G932" i="33" s="1"/>
  <c r="E933" i="33" a="1"/>
  <c r="E933" i="33" s="1"/>
  <c r="G933" i="33" s="1" a="1"/>
  <c r="G933" i="33" s="1"/>
  <c r="E934" i="33" a="1"/>
  <c r="E934" i="33" s="1"/>
  <c r="G934" i="33" s="1" a="1"/>
  <c r="G934" i="33" s="1"/>
  <c r="E935" i="33" a="1"/>
  <c r="E935" i="33" s="1"/>
  <c r="G935" i="33" s="1" a="1"/>
  <c r="G935" i="33" s="1"/>
  <c r="E936" i="33" a="1"/>
  <c r="E936" i="33" s="1"/>
  <c r="G936" i="33" s="1" a="1"/>
  <c r="G936" i="33" s="1"/>
  <c r="E937" i="33" a="1"/>
  <c r="E937" i="33" s="1"/>
  <c r="G937" i="33" s="1" a="1"/>
  <c r="G937" i="33" s="1"/>
  <c r="E938" i="33" a="1"/>
  <c r="E938" i="33" s="1"/>
  <c r="G938" i="33" s="1" a="1"/>
  <c r="G938" i="33" s="1"/>
  <c r="E939" i="33" a="1"/>
  <c r="E939" i="33" s="1"/>
  <c r="G939" i="33" s="1" a="1"/>
  <c r="G939" i="33" s="1"/>
  <c r="E940" i="33" a="1"/>
  <c r="E940" i="33" s="1"/>
  <c r="G940" i="33" s="1" a="1"/>
  <c r="G940" i="33" s="1"/>
  <c r="E941" i="33" a="1"/>
  <c r="E941" i="33" s="1"/>
  <c r="G941" i="33" s="1" a="1"/>
  <c r="G941" i="33" s="1"/>
  <c r="E942" i="33" a="1"/>
  <c r="E942" i="33" s="1"/>
  <c r="G942" i="33" s="1" a="1"/>
  <c r="G942" i="33" s="1"/>
  <c r="E943" i="33" a="1"/>
  <c r="E943" i="33" s="1"/>
  <c r="G943" i="33" s="1" a="1"/>
  <c r="G943" i="33" s="1"/>
  <c r="E944" i="33" a="1"/>
  <c r="E944" i="33" s="1"/>
  <c r="G944" i="33" s="1" a="1"/>
  <c r="G944" i="33" s="1"/>
  <c r="E945" i="33" a="1"/>
  <c r="E945" i="33" s="1"/>
  <c r="G945" i="33" s="1" a="1"/>
  <c r="G945" i="33" s="1"/>
  <c r="E946" i="33" a="1"/>
  <c r="E946" i="33" s="1"/>
  <c r="G946" i="33" s="1" a="1"/>
  <c r="G946" i="33" s="1"/>
  <c r="E947" i="33" a="1"/>
  <c r="E947" i="33" s="1"/>
  <c r="G947" i="33" s="1" a="1"/>
  <c r="G947" i="33" s="1"/>
  <c r="E948" i="33" a="1"/>
  <c r="E948" i="33" s="1"/>
  <c r="G948" i="33" s="1" a="1"/>
  <c r="G948" i="33" s="1"/>
  <c r="E949" i="33" a="1"/>
  <c r="E949" i="33" s="1"/>
  <c r="G949" i="33" s="1" a="1"/>
  <c r="G949" i="33" s="1"/>
  <c r="E950" i="33" a="1"/>
  <c r="E950" i="33" s="1"/>
  <c r="G950" i="33" s="1" a="1"/>
  <c r="G950" i="33" s="1"/>
  <c r="E951" i="33" a="1"/>
  <c r="E951" i="33" s="1"/>
  <c r="G951" i="33" s="1" a="1"/>
  <c r="G951" i="33" s="1"/>
  <c r="E952" i="33" a="1"/>
  <c r="E952" i="33" s="1"/>
  <c r="G952" i="33" s="1" a="1"/>
  <c r="G952" i="33" s="1"/>
  <c r="E953" i="33" a="1"/>
  <c r="E953" i="33" s="1"/>
  <c r="G953" i="33" s="1" a="1"/>
  <c r="G953" i="33" s="1"/>
  <c r="E954" i="33" a="1"/>
  <c r="E954" i="33" s="1"/>
  <c r="G954" i="33" s="1" a="1"/>
  <c r="G954" i="33" s="1"/>
  <c r="E955" i="33" a="1"/>
  <c r="E955" i="33" s="1"/>
  <c r="G955" i="33" s="1" a="1"/>
  <c r="G955" i="33" s="1"/>
  <c r="E956" i="33" a="1"/>
  <c r="E956" i="33" s="1"/>
  <c r="G956" i="33" s="1" a="1"/>
  <c r="G956" i="33" s="1"/>
  <c r="E957" i="33" a="1"/>
  <c r="E957" i="33" s="1"/>
  <c r="G957" i="33" s="1" a="1"/>
  <c r="G957" i="33" s="1"/>
  <c r="E958" i="33" a="1"/>
  <c r="E958" i="33" s="1"/>
  <c r="G958" i="33" s="1" a="1"/>
  <c r="G958" i="33" s="1"/>
  <c r="E959" i="33" a="1"/>
  <c r="E959" i="33" s="1"/>
  <c r="G959" i="33" s="1" a="1"/>
  <c r="G959" i="33" s="1"/>
  <c r="E960" i="33" a="1"/>
  <c r="E960" i="33" s="1"/>
  <c r="G960" i="33" s="1" a="1"/>
  <c r="G960" i="33" s="1"/>
  <c r="E961" i="33" a="1"/>
  <c r="E961" i="33" s="1"/>
  <c r="G961" i="33" s="1" a="1"/>
  <c r="G961" i="33" s="1"/>
  <c r="E962" i="33" a="1"/>
  <c r="E962" i="33" s="1"/>
  <c r="G962" i="33" s="1" a="1"/>
  <c r="G962" i="33" s="1"/>
  <c r="E963" i="33" a="1"/>
  <c r="E963" i="33" s="1"/>
  <c r="G963" i="33" s="1" a="1"/>
  <c r="G963" i="33" s="1"/>
  <c r="E964" i="33" a="1"/>
  <c r="E964" i="33" s="1"/>
  <c r="G964" i="33" s="1" a="1"/>
  <c r="G964" i="33" s="1"/>
  <c r="E965" i="33" a="1"/>
  <c r="E965" i="33" s="1"/>
  <c r="G965" i="33" s="1" a="1"/>
  <c r="G965" i="33" s="1"/>
  <c r="E966" i="33" a="1"/>
  <c r="E966" i="33" s="1"/>
  <c r="G966" i="33" s="1" a="1"/>
  <c r="G966" i="33" s="1"/>
  <c r="E967" i="33" a="1"/>
  <c r="E967" i="33" s="1"/>
  <c r="G967" i="33" s="1" a="1"/>
  <c r="G967" i="33" s="1"/>
  <c r="E968" i="33" a="1"/>
  <c r="E968" i="33" s="1"/>
  <c r="G968" i="33" s="1" a="1"/>
  <c r="G968" i="33" s="1"/>
  <c r="E969" i="33" a="1"/>
  <c r="E969" i="33" s="1"/>
  <c r="G969" i="33" s="1" a="1"/>
  <c r="G969" i="33" s="1"/>
  <c r="E970" i="33" a="1"/>
  <c r="E970" i="33" s="1"/>
  <c r="G970" i="33" s="1" a="1"/>
  <c r="G970" i="33" s="1"/>
  <c r="E971" i="33" a="1"/>
  <c r="E971" i="33" s="1"/>
  <c r="G971" i="33" s="1" a="1"/>
  <c r="G971" i="33" s="1"/>
  <c r="E972" i="33" a="1"/>
  <c r="E972" i="33" s="1"/>
  <c r="G972" i="33" s="1" a="1"/>
  <c r="G972" i="33" s="1"/>
  <c r="E973" i="33" a="1"/>
  <c r="E973" i="33" s="1"/>
  <c r="G973" i="33" s="1" a="1"/>
  <c r="G973" i="33" s="1"/>
  <c r="E974" i="33" a="1"/>
  <c r="E974" i="33" s="1"/>
  <c r="G974" i="33" s="1" a="1"/>
  <c r="G974" i="33" s="1"/>
  <c r="E975" i="33" a="1"/>
  <c r="E975" i="33" s="1"/>
  <c r="G975" i="33" s="1" a="1"/>
  <c r="G975" i="33" s="1"/>
  <c r="E976" i="33" a="1"/>
  <c r="E976" i="33" s="1"/>
  <c r="G976" i="33" s="1" a="1"/>
  <c r="G976" i="33" s="1"/>
  <c r="E977" i="33" a="1"/>
  <c r="E977" i="33" s="1"/>
  <c r="G977" i="33" s="1" a="1"/>
  <c r="G977" i="33" s="1"/>
  <c r="E979" i="33" a="1"/>
  <c r="E979" i="33" s="1"/>
  <c r="G979" i="33" s="1" a="1"/>
  <c r="G979" i="33" s="1"/>
  <c r="E980" i="33" a="1"/>
  <c r="E980" i="33" s="1"/>
  <c r="G980" i="33" s="1" a="1"/>
  <c r="G980" i="33" s="1"/>
  <c r="E981" i="33" a="1"/>
  <c r="E981" i="33" s="1"/>
  <c r="G981" i="33" s="1" a="1"/>
  <c r="G981" i="33" s="1"/>
  <c r="E982" i="33" a="1"/>
  <c r="E982" i="33" s="1"/>
  <c r="G982" i="33" s="1" a="1"/>
  <c r="G982" i="33" s="1"/>
  <c r="E983" i="33" a="1"/>
  <c r="E983" i="33" s="1"/>
  <c r="G983" i="33" s="1" a="1"/>
  <c r="G983" i="33" s="1"/>
  <c r="E984" i="33" a="1"/>
  <c r="E984" i="33" s="1"/>
  <c r="G984" i="33" s="1" a="1"/>
  <c r="G984" i="33" s="1"/>
  <c r="E985" i="33" a="1"/>
  <c r="E985" i="33" s="1"/>
  <c r="G985" i="33" s="1" a="1"/>
  <c r="G985" i="33" s="1"/>
  <c r="E986" i="33" a="1"/>
  <c r="E986" i="33" s="1"/>
  <c r="G986" i="33" s="1" a="1"/>
  <c r="G986" i="33" s="1"/>
  <c r="E987" i="33" a="1"/>
  <c r="E987" i="33" s="1"/>
  <c r="G987" i="33" s="1" a="1"/>
  <c r="G987" i="33" s="1"/>
  <c r="E988" i="33" a="1"/>
  <c r="E988" i="33" s="1"/>
  <c r="G988" i="33" s="1" a="1"/>
  <c r="G988" i="33" s="1"/>
  <c r="E989" i="33" a="1"/>
  <c r="E989" i="33" s="1"/>
  <c r="G989" i="33" s="1" a="1"/>
  <c r="G989" i="33" s="1"/>
  <c r="E990" i="33" a="1"/>
  <c r="E990" i="33" s="1"/>
  <c r="G990" i="33" s="1" a="1"/>
  <c r="G990" i="33" s="1"/>
  <c r="E991" i="33" a="1"/>
  <c r="E991" i="33" s="1"/>
  <c r="G991" i="33" s="1" a="1"/>
  <c r="G991" i="33" s="1"/>
  <c r="E992" i="33" a="1"/>
  <c r="E992" i="33" s="1"/>
  <c r="G992" i="33" s="1" a="1"/>
  <c r="G992" i="33" s="1"/>
  <c r="E993" i="33" a="1"/>
  <c r="E993" i="33" s="1"/>
  <c r="G993" i="33" s="1" a="1"/>
  <c r="G993" i="33" s="1"/>
  <c r="E994" i="33" a="1"/>
  <c r="E994" i="33" s="1"/>
  <c r="G994" i="33" s="1" a="1"/>
  <c r="G994" i="33" s="1"/>
  <c r="E995" i="33" a="1"/>
  <c r="E995" i="33" s="1"/>
  <c r="G995" i="33" s="1" a="1"/>
  <c r="G995" i="33" s="1"/>
  <c r="E996" i="33" a="1"/>
  <c r="E996" i="33" s="1"/>
  <c r="G996" i="33" s="1" a="1"/>
  <c r="G996" i="33" s="1"/>
  <c r="E997" i="33" a="1"/>
  <c r="E997" i="33" s="1"/>
  <c r="G997" i="33" s="1" a="1"/>
  <c r="G997" i="33" s="1"/>
  <c r="E998" i="33" a="1"/>
  <c r="E998" i="33" s="1"/>
  <c r="G998" i="33" s="1" a="1"/>
  <c r="G998" i="33" s="1"/>
  <c r="E999" i="33" a="1"/>
  <c r="E999" i="33" s="1"/>
  <c r="G999" i="33" s="1" a="1"/>
  <c r="G999" i="33" s="1"/>
  <c r="E1000" i="33" a="1"/>
  <c r="E1000" i="33" s="1"/>
  <c r="G1000" i="33" s="1" a="1"/>
  <c r="G1000" i="33" s="1"/>
  <c r="E1001" i="33" a="1"/>
  <c r="E1001" i="33" s="1"/>
  <c r="G1001" i="33" s="1" a="1"/>
  <c r="G1001" i="33" s="1"/>
  <c r="E1002" i="33" a="1"/>
  <c r="E1002" i="33" s="1"/>
  <c r="G1002" i="33" s="1" a="1"/>
  <c r="G1002" i="33" s="1"/>
  <c r="E1003" i="33" a="1"/>
  <c r="E1003" i="33" s="1"/>
  <c r="G1003" i="33" s="1" a="1"/>
  <c r="G1003" i="33" s="1"/>
  <c r="E1004" i="33" a="1"/>
  <c r="E1004" i="33" s="1"/>
  <c r="G1004" i="33" s="1" a="1"/>
  <c r="G1004" i="33" s="1"/>
  <c r="E1005" i="33" a="1"/>
  <c r="E1005" i="33" s="1"/>
  <c r="G1005" i="33" s="1" a="1"/>
  <c r="G1005" i="33" s="1"/>
  <c r="E1006" i="33" a="1"/>
  <c r="E1006" i="33" s="1"/>
  <c r="G1006" i="33" s="1" a="1"/>
  <c r="G1006" i="33" s="1"/>
  <c r="E1007" i="33" a="1"/>
  <c r="E1007" i="33" s="1"/>
  <c r="G1007" i="33" s="1" a="1"/>
  <c r="G1007" i="33" s="1"/>
  <c r="E1008" i="33" a="1"/>
  <c r="E1008" i="33" s="1"/>
  <c r="G1008" i="33" s="1" a="1"/>
  <c r="G1008" i="33" s="1"/>
  <c r="E1009" i="33" a="1"/>
  <c r="E1009" i="33" s="1"/>
  <c r="G1009" i="33" s="1" a="1"/>
  <c r="G1009" i="33" s="1"/>
  <c r="E1010" i="33" a="1"/>
  <c r="E1010" i="33" s="1"/>
  <c r="G1010" i="33" s="1" a="1"/>
  <c r="G1010" i="33" s="1"/>
  <c r="E1011" i="33" a="1"/>
  <c r="E1011" i="33" s="1"/>
  <c r="G1011" i="33" s="1" a="1"/>
  <c r="G1011" i="33" s="1"/>
  <c r="E1012" i="33" a="1"/>
  <c r="E1012" i="33" s="1"/>
  <c r="G1012" i="33" s="1" a="1"/>
  <c r="G1012" i="33" s="1"/>
  <c r="E1013" i="33" a="1"/>
  <c r="E1013" i="33" s="1"/>
  <c r="G1013" i="33" s="1" a="1"/>
  <c r="G1013" i="33" s="1"/>
  <c r="E1014" i="33" a="1"/>
  <c r="E1014" i="33" s="1"/>
  <c r="G1014" i="33" s="1" a="1"/>
  <c r="G1014" i="33" s="1"/>
  <c r="E1015" i="33" a="1"/>
  <c r="E1015" i="33" s="1"/>
  <c r="G1015" i="33" s="1" a="1"/>
  <c r="G1015" i="33" s="1"/>
  <c r="E1016" i="33" a="1"/>
  <c r="E1016" i="33" s="1"/>
  <c r="G1016" i="33" s="1" a="1"/>
  <c r="G1016" i="33" s="1"/>
  <c r="E1017" i="33" a="1"/>
  <c r="E1017" i="33" s="1"/>
  <c r="G1017" i="33" s="1" a="1"/>
  <c r="G1017" i="33" s="1"/>
  <c r="E1018" i="33" a="1"/>
  <c r="E1018" i="33" s="1"/>
  <c r="G1018" i="33" s="1" a="1"/>
  <c r="G1018" i="33" s="1"/>
  <c r="E1019" i="33" a="1"/>
  <c r="E1019" i="33" s="1"/>
  <c r="G1019" i="33" s="1" a="1"/>
  <c r="G1019" i="33" s="1"/>
  <c r="E1020" i="33" a="1"/>
  <c r="E1020" i="33" s="1"/>
  <c r="G1020" i="33" s="1" a="1"/>
  <c r="G1020" i="33" s="1"/>
  <c r="E1021" i="33" a="1"/>
  <c r="E1021" i="33" s="1"/>
  <c r="G1021" i="33" s="1" a="1"/>
  <c r="G1021" i="33" s="1"/>
  <c r="E1022" i="33" a="1"/>
  <c r="E1022" i="33" s="1"/>
  <c r="G1022" i="33" s="1" a="1"/>
  <c r="G1022" i="33" s="1"/>
  <c r="E1023" i="33" a="1"/>
  <c r="E1023" i="33" s="1"/>
  <c r="G1023" i="33" s="1" a="1"/>
  <c r="G1023" i="33" s="1"/>
  <c r="E1024" i="33" a="1"/>
  <c r="E1024" i="33" s="1"/>
  <c r="G1024" i="33" s="1" a="1"/>
  <c r="G1024" i="33" s="1"/>
  <c r="E1025" i="33" a="1"/>
  <c r="E1025" i="33" s="1"/>
  <c r="G1025" i="33" s="1" a="1"/>
  <c r="G1025" i="33" s="1"/>
  <c r="E1026" i="33" a="1"/>
  <c r="E1026" i="33" s="1"/>
  <c r="G1026" i="33" s="1" a="1"/>
  <c r="G1026" i="33" s="1"/>
  <c r="E1027" i="33" a="1"/>
  <c r="E1027" i="33" s="1"/>
  <c r="G1027" i="33" s="1" a="1"/>
  <c r="G1027" i="33" s="1"/>
  <c r="E1028" i="33" a="1"/>
  <c r="E1028" i="33" s="1"/>
  <c r="G1028" i="33" s="1" a="1"/>
  <c r="G1028" i="33" s="1"/>
  <c r="E1029" i="33" a="1"/>
  <c r="E1029" i="33" s="1"/>
  <c r="G1029" i="33" s="1" a="1"/>
  <c r="G1029" i="33" s="1"/>
  <c r="E1030" i="33" a="1"/>
  <c r="E1030" i="33" s="1"/>
  <c r="G1030" i="33" s="1" a="1"/>
  <c r="G1030" i="33" s="1"/>
  <c r="E1031" i="33" a="1"/>
  <c r="E1031" i="33" s="1"/>
  <c r="G1031" i="33" s="1" a="1"/>
  <c r="G1031" i="33" s="1"/>
  <c r="E1032" i="33" a="1"/>
  <c r="E1032" i="33" s="1"/>
  <c r="G1032" i="33" s="1" a="1"/>
  <c r="G1032" i="33" s="1"/>
  <c r="E1033" i="33" a="1"/>
  <c r="E1033" i="33" s="1"/>
  <c r="G1033" i="33" s="1" a="1"/>
  <c r="G1033" i="33" s="1"/>
  <c r="E1034" i="33" a="1"/>
  <c r="E1034" i="33" s="1"/>
  <c r="G1034" i="33" s="1" a="1"/>
  <c r="G1034" i="33" s="1"/>
  <c r="E1035" i="33" a="1"/>
  <c r="E1035" i="33" s="1"/>
  <c r="G1035" i="33" s="1" a="1"/>
  <c r="G1035" i="33" s="1"/>
  <c r="E1036" i="33" a="1"/>
  <c r="E1036" i="33" s="1"/>
  <c r="G1036" i="33" s="1" a="1"/>
  <c r="G1036" i="33" s="1"/>
  <c r="E1037" i="33" a="1"/>
  <c r="E1037" i="33" s="1"/>
  <c r="G1037" i="33" s="1" a="1"/>
  <c r="G1037" i="33" s="1"/>
  <c r="E1038" i="33" a="1"/>
  <c r="E1038" i="33" s="1"/>
  <c r="G1038" i="33" s="1" a="1"/>
  <c r="G1038" i="33" s="1"/>
  <c r="E1039" i="33" a="1"/>
  <c r="E1039" i="33" s="1"/>
  <c r="G1039" i="33" s="1" a="1"/>
  <c r="G1039" i="33" s="1"/>
  <c r="E1040" i="33" a="1"/>
  <c r="E1040" i="33" s="1"/>
  <c r="G1040" i="33" s="1" a="1"/>
  <c r="G1040" i="33" s="1"/>
  <c r="E1041" i="33" a="1"/>
  <c r="E1041" i="33" s="1"/>
  <c r="G1041" i="33" s="1" a="1"/>
  <c r="G1041" i="33" s="1"/>
  <c r="E1042" i="33" a="1"/>
  <c r="E1042" i="33" s="1"/>
  <c r="G1042" i="33" s="1" a="1"/>
  <c r="G1042" i="33" s="1"/>
  <c r="E1043" i="33" a="1"/>
  <c r="E1043" i="33" s="1"/>
  <c r="G1043" i="33" s="1" a="1"/>
  <c r="G1043" i="33" s="1"/>
  <c r="E1044" i="33" a="1"/>
  <c r="E1044" i="33" s="1"/>
  <c r="G1044" i="33" s="1" a="1"/>
  <c r="G1044" i="33" s="1"/>
  <c r="E1045" i="33" a="1"/>
  <c r="E1045" i="33" s="1"/>
  <c r="G1045" i="33" s="1" a="1"/>
  <c r="G1045" i="33" s="1"/>
  <c r="E1046" i="33" a="1"/>
  <c r="E1046" i="33" s="1"/>
  <c r="G1046" i="33" s="1" a="1"/>
  <c r="G1046" i="33" s="1"/>
  <c r="E1047" i="33" a="1"/>
  <c r="E1047" i="33" s="1"/>
  <c r="G1047" i="33" s="1" a="1"/>
  <c r="G1047" i="33" s="1"/>
  <c r="E1048" i="33" a="1"/>
  <c r="E1048" i="33" s="1"/>
  <c r="G1048" i="33" s="1" a="1"/>
  <c r="G1048" i="33" s="1"/>
  <c r="E1049" i="33" a="1"/>
  <c r="E1049" i="33" s="1"/>
  <c r="G1049" i="33" s="1" a="1"/>
  <c r="G1049" i="33" s="1"/>
  <c r="E1050" i="33" a="1"/>
  <c r="E1050" i="33" s="1"/>
  <c r="G1050" i="33" s="1" a="1"/>
  <c r="G1050" i="33" s="1"/>
  <c r="E1051" i="33" a="1"/>
  <c r="E1051" i="33" s="1"/>
  <c r="G1051" i="33" s="1" a="1"/>
  <c r="G1051" i="33" s="1"/>
  <c r="E1052" i="33" a="1"/>
  <c r="E1052" i="33" s="1"/>
  <c r="G1052" i="33" s="1" a="1"/>
  <c r="G1052" i="33" s="1"/>
  <c r="E1053" i="33" a="1"/>
  <c r="E1053" i="33" s="1"/>
  <c r="G1053" i="33" s="1" a="1"/>
  <c r="G1053" i="33" s="1"/>
  <c r="E3" i="33" a="1"/>
  <c r="E3" i="33" s="1"/>
  <c r="G3" i="33" s="1" a="1"/>
  <c r="G3" i="33" s="1"/>
  <c r="E4" i="33" a="1"/>
  <c r="E4" i="33" s="1"/>
  <c r="G4" i="33" s="1" a="1"/>
  <c r="G4" i="33" s="1"/>
  <c r="E5" i="33" a="1"/>
  <c r="E5" i="33" s="1"/>
  <c r="G5" i="33" s="1" a="1"/>
  <c r="G5" i="33" s="1"/>
  <c r="E6" i="33" a="1"/>
  <c r="E6" i="33" s="1"/>
  <c r="G6" i="33" s="1" a="1"/>
  <c r="G6" i="33" s="1"/>
  <c r="E7" i="33" a="1"/>
  <c r="E7" i="33" s="1"/>
  <c r="G7" i="33" s="1" a="1"/>
  <c r="G7" i="33" s="1"/>
  <c r="E8" i="33" a="1"/>
  <c r="E8" i="33" s="1"/>
  <c r="G8" i="33" s="1" a="1"/>
  <c r="G8" i="33" s="1"/>
  <c r="E9" i="33" a="1"/>
  <c r="E9" i="33" s="1"/>
  <c r="G9" i="33" s="1" a="1"/>
  <c r="G9" i="33" s="1"/>
  <c r="E11" i="33" a="1"/>
  <c r="E11" i="33" s="1"/>
  <c r="G11" i="33" s="1" a="1"/>
  <c r="G11" i="33" s="1"/>
  <c r="E12" i="33" a="1"/>
  <c r="E12" i="33" s="1"/>
  <c r="G12" i="33" s="1" a="1"/>
  <c r="G12" i="33" s="1"/>
  <c r="E13" i="33" a="1"/>
  <c r="E13" i="33" s="1"/>
  <c r="G13" i="33" s="1" a="1"/>
  <c r="G13" i="33" s="1"/>
  <c r="E14" i="33" a="1"/>
  <c r="E14" i="33" s="1"/>
  <c r="G14" i="33" s="1" a="1"/>
  <c r="G14" i="33" s="1"/>
  <c r="E15" i="33" a="1"/>
  <c r="E15" i="33" s="1"/>
  <c r="G15" i="33" s="1" a="1"/>
  <c r="G15" i="33" s="1"/>
  <c r="H6" i="36" l="1"/>
  <c r="H5" i="36"/>
  <c r="H4" i="36"/>
  <c r="H3" i="36"/>
  <c r="H8" i="36"/>
  <c r="H7" i="36"/>
  <c r="H9" i="36"/>
  <c r="H2" i="36"/>
  <c r="H637" i="33"/>
  <c r="H533" i="33"/>
  <c r="H13" i="35"/>
  <c r="H9" i="35"/>
  <c r="H5" i="35"/>
  <c r="H12" i="35"/>
  <c r="H8" i="35"/>
  <c r="H4" i="35"/>
  <c r="H11" i="35"/>
  <c r="H7" i="35"/>
  <c r="H3" i="35"/>
  <c r="H10" i="35"/>
  <c r="H6" i="35"/>
  <c r="H2" i="35"/>
  <c r="H9" i="34"/>
  <c r="H5" i="34"/>
  <c r="H8" i="34"/>
  <c r="H4" i="34"/>
  <c r="H7" i="34"/>
  <c r="H3" i="34"/>
  <c r="H10" i="34"/>
  <c r="H6" i="34"/>
  <c r="H2" i="34"/>
  <c r="H487" i="33"/>
  <c r="H47" i="33"/>
  <c r="H42" i="33"/>
  <c r="H660" i="33"/>
  <c r="H671" i="33"/>
  <c r="H540" i="33"/>
  <c r="H491" i="33"/>
  <c r="H474" i="33"/>
  <c r="H619" i="33"/>
  <c r="H603" i="33"/>
  <c r="H555" i="33"/>
  <c r="H227" i="33"/>
  <c r="H337" i="33"/>
  <c r="H400" i="33"/>
  <c r="H143" i="33"/>
  <c r="H369" i="33"/>
  <c r="H426" i="33"/>
  <c r="H31" i="33"/>
  <c r="H116" i="33"/>
  <c r="H201" i="33"/>
  <c r="H281" i="33"/>
  <c r="H323" i="33"/>
  <c r="H359" i="33"/>
  <c r="H390" i="33"/>
  <c r="H420" i="33"/>
  <c r="H437" i="33"/>
  <c r="H453" i="33"/>
  <c r="H469" i="33"/>
  <c r="H485" i="33"/>
  <c r="H502" i="33"/>
  <c r="H518" i="33"/>
  <c r="H535" i="33"/>
  <c r="H550" i="33"/>
  <c r="H566" i="33"/>
  <c r="H582" i="33"/>
  <c r="H598" i="33"/>
  <c r="H614" i="33"/>
  <c r="H630" i="33"/>
  <c r="H646" i="33"/>
  <c r="H656" i="33"/>
  <c r="H667" i="33"/>
  <c r="H676" i="33"/>
  <c r="H58" i="33"/>
  <c r="H294" i="33"/>
  <c r="H442" i="33"/>
  <c r="H650" i="33"/>
  <c r="H587" i="33"/>
  <c r="H523" i="33"/>
  <c r="H458" i="33"/>
  <c r="H679" i="33"/>
  <c r="H635" i="33"/>
  <c r="H571" i="33"/>
  <c r="H507" i="33"/>
  <c r="H5" i="33"/>
  <c r="H9" i="33"/>
  <c r="H13" i="33"/>
  <c r="H17" i="33"/>
  <c r="H21" i="33"/>
  <c r="H25" i="33"/>
  <c r="H29" i="33"/>
  <c r="H33" i="33"/>
  <c r="H37" i="33"/>
  <c r="H41" i="33"/>
  <c r="H45" i="33"/>
  <c r="H49" i="33"/>
  <c r="H53" i="33"/>
  <c r="H57" i="33"/>
  <c r="H61" i="33"/>
  <c r="H65" i="33"/>
  <c r="H69" i="33"/>
  <c r="H73" i="33"/>
  <c r="H77" i="33"/>
  <c r="H81" i="33"/>
  <c r="H85" i="33"/>
  <c r="H89" i="33"/>
  <c r="H93" i="33"/>
  <c r="H97" i="33"/>
  <c r="H101" i="33"/>
  <c r="H105" i="33"/>
  <c r="H109" i="33"/>
  <c r="H113" i="33"/>
  <c r="H117" i="33"/>
  <c r="H121" i="33"/>
  <c r="H125" i="33"/>
  <c r="H129" i="33"/>
  <c r="H133" i="33"/>
  <c r="H137" i="33"/>
  <c r="H141" i="33"/>
  <c r="H145" i="33"/>
  <c r="H149" i="33"/>
  <c r="H153" i="33"/>
  <c r="H157" i="33"/>
  <c r="H161" i="33"/>
  <c r="H165" i="33"/>
  <c r="H169" i="33"/>
  <c r="H173" i="33"/>
  <c r="H177" i="33"/>
  <c r="H181" i="33"/>
  <c r="H185" i="33"/>
  <c r="H188" i="33"/>
  <c r="H192" i="33"/>
  <c r="H196" i="33"/>
  <c r="H200" i="33"/>
  <c r="H204" i="33"/>
  <c r="H208" i="33"/>
  <c r="H212" i="33"/>
  <c r="H216" i="33"/>
  <c r="H220" i="33"/>
  <c r="H224" i="33"/>
  <c r="H228" i="33"/>
  <c r="H232" i="33"/>
  <c r="H236" i="33"/>
  <c r="H240" i="33"/>
  <c r="H244" i="33"/>
  <c r="H248" i="33"/>
  <c r="H252" i="33"/>
  <c r="H256" i="33"/>
  <c r="H260" i="33"/>
  <c r="H264" i="33"/>
  <c r="H268" i="33"/>
  <c r="H272" i="33"/>
  <c r="H276" i="33"/>
  <c r="H280" i="33"/>
  <c r="H284" i="33"/>
  <c r="H288" i="33"/>
  <c r="H292" i="33"/>
  <c r="H296" i="33"/>
  <c r="H300" i="33"/>
  <c r="H304" i="33"/>
  <c r="H308" i="33"/>
  <c r="H312" i="33"/>
  <c r="H316" i="33"/>
  <c r="H320" i="33"/>
  <c r="H324" i="33"/>
  <c r="H328" i="33"/>
  <c r="H332" i="33"/>
  <c r="H336" i="33"/>
  <c r="H340" i="33"/>
  <c r="H6" i="33"/>
  <c r="H11" i="33"/>
  <c r="H16" i="33"/>
  <c r="H22" i="33"/>
  <c r="H27" i="33"/>
  <c r="H32" i="33"/>
  <c r="H38" i="33"/>
  <c r="H43" i="33"/>
  <c r="H48" i="33"/>
  <c r="H54" i="33"/>
  <c r="H59" i="33"/>
  <c r="H64" i="33"/>
  <c r="H70" i="33"/>
  <c r="H75" i="33"/>
  <c r="H80" i="33"/>
  <c r="H86" i="33"/>
  <c r="H91" i="33"/>
  <c r="H96" i="33"/>
  <c r="H102" i="33"/>
  <c r="H107" i="33"/>
  <c r="H112" i="33"/>
  <c r="H118" i="33"/>
  <c r="H123" i="33"/>
  <c r="H128" i="33"/>
  <c r="H134" i="33"/>
  <c r="H139" i="33"/>
  <c r="H144" i="33"/>
  <c r="H150" i="33"/>
  <c r="H155" i="33"/>
  <c r="H160" i="33"/>
  <c r="H166" i="33"/>
  <c r="H171" i="33"/>
  <c r="H176" i="33"/>
  <c r="H182" i="33"/>
  <c r="H187" i="33"/>
  <c r="H191" i="33"/>
  <c r="H197" i="33"/>
  <c r="H202" i="33"/>
  <c r="H207" i="33"/>
  <c r="H213" i="33"/>
  <c r="H218" i="33"/>
  <c r="H223" i="33"/>
  <c r="H229" i="33"/>
  <c r="H234" i="33"/>
  <c r="H239" i="33"/>
  <c r="H245" i="33"/>
  <c r="H250" i="33"/>
  <c r="H255" i="33"/>
  <c r="H261" i="33"/>
  <c r="H266" i="33"/>
  <c r="H271" i="33"/>
  <c r="H277" i="33"/>
  <c r="H282" i="33"/>
  <c r="H287" i="33"/>
  <c r="H293" i="33"/>
  <c r="H298" i="33"/>
  <c r="H303" i="33"/>
  <c r="H309" i="33"/>
  <c r="H314" i="33"/>
  <c r="H319" i="33"/>
  <c r="H325" i="33"/>
  <c r="H330" i="33"/>
  <c r="H335" i="33"/>
  <c r="H341" i="33"/>
  <c r="H345" i="33"/>
  <c r="H349" i="33"/>
  <c r="H352" i="33"/>
  <c r="H356" i="33"/>
  <c r="H360" i="33"/>
  <c r="H364" i="33"/>
  <c r="H368" i="33"/>
  <c r="H372" i="33"/>
  <c r="H376" i="33"/>
  <c r="H380" i="33"/>
  <c r="H384" i="33"/>
  <c r="H387" i="33"/>
  <c r="H391" i="33"/>
  <c r="H395" i="33"/>
  <c r="H399" i="33"/>
  <c r="H403" i="33"/>
  <c r="H407" i="33"/>
  <c r="H411" i="33"/>
  <c r="H415" i="33"/>
  <c r="H2" i="33"/>
  <c r="H7" i="33"/>
  <c r="H12" i="33"/>
  <c r="H18" i="33"/>
  <c r="H23" i="33"/>
  <c r="H28" i="33"/>
  <c r="H34" i="33"/>
  <c r="H39" i="33"/>
  <c r="H44" i="33"/>
  <c r="H50" i="33"/>
  <c r="H55" i="33"/>
  <c r="H60" i="33"/>
  <c r="H66" i="33"/>
  <c r="H71" i="33"/>
  <c r="H76" i="33"/>
  <c r="H82" i="33"/>
  <c r="H87" i="33"/>
  <c r="H92" i="33"/>
  <c r="H98" i="33"/>
  <c r="H103" i="33"/>
  <c r="H108" i="33"/>
  <c r="H114" i="33"/>
  <c r="H119" i="33"/>
  <c r="H124" i="33"/>
  <c r="H130" i="33"/>
  <c r="H135" i="33"/>
  <c r="H140" i="33"/>
  <c r="H146" i="33"/>
  <c r="H151" i="33"/>
  <c r="H156" i="33"/>
  <c r="H162" i="33"/>
  <c r="H167" i="33"/>
  <c r="H172" i="33"/>
  <c r="H178" i="33"/>
  <c r="H183" i="33"/>
  <c r="H193" i="33"/>
  <c r="H198" i="33"/>
  <c r="H203" i="33"/>
  <c r="H209" i="33"/>
  <c r="H214" i="33"/>
  <c r="H219" i="33"/>
  <c r="H225" i="33"/>
  <c r="H230" i="33"/>
  <c r="H235" i="33"/>
  <c r="H241" i="33"/>
  <c r="H246" i="33"/>
  <c r="H251" i="33"/>
  <c r="H257" i="33"/>
  <c r="H262" i="33"/>
  <c r="H267" i="33"/>
  <c r="H273" i="33"/>
  <c r="H3" i="33"/>
  <c r="H8" i="33"/>
  <c r="H14" i="33"/>
  <c r="H19" i="33"/>
  <c r="H24" i="33"/>
  <c r="H30" i="33"/>
  <c r="H35" i="33"/>
  <c r="H40" i="33"/>
  <c r="H46" i="33"/>
  <c r="H51" i="33"/>
  <c r="H56" i="33"/>
  <c r="H62" i="33"/>
  <c r="H67" i="33"/>
  <c r="H72" i="33"/>
  <c r="H78" i="33"/>
  <c r="H83" i="33"/>
  <c r="H88" i="33"/>
  <c r="H94" i="33"/>
  <c r="H99" i="33"/>
  <c r="H104" i="33"/>
  <c r="H110" i="33"/>
  <c r="H115" i="33"/>
  <c r="H120" i="33"/>
  <c r="H126" i="33"/>
  <c r="H131" i="33"/>
  <c r="H136" i="33"/>
  <c r="H142" i="33"/>
  <c r="H147" i="33"/>
  <c r="H152" i="33"/>
  <c r="H158" i="33"/>
  <c r="H163" i="33"/>
  <c r="H168" i="33"/>
  <c r="H174" i="33"/>
  <c r="H179" i="33"/>
  <c r="H184" i="33"/>
  <c r="H189" i="33"/>
  <c r="H194" i="33"/>
  <c r="H199" i="33"/>
  <c r="H205" i="33"/>
  <c r="H210" i="33"/>
  <c r="H215" i="33"/>
  <c r="H221" i="33"/>
  <c r="H226" i="33"/>
  <c r="H231" i="33"/>
  <c r="H237" i="33"/>
  <c r="H242" i="33"/>
  <c r="H247" i="33"/>
  <c r="H253" i="33"/>
  <c r="H258" i="33"/>
  <c r="H263" i="33"/>
  <c r="H269" i="33"/>
  <c r="H274" i="33"/>
  <c r="H279" i="33"/>
  <c r="H285" i="33"/>
  <c r="H290" i="33"/>
  <c r="H295" i="33"/>
  <c r="H301" i="33"/>
  <c r="H306" i="33"/>
  <c r="H311" i="33"/>
  <c r="H317" i="33"/>
  <c r="H322" i="33"/>
  <c r="H327" i="33"/>
  <c r="H333" i="33"/>
  <c r="H338" i="33"/>
  <c r="H343" i="33"/>
  <c r="H347" i="33"/>
  <c r="H354" i="33"/>
  <c r="H358" i="33"/>
  <c r="H362" i="33"/>
  <c r="H366" i="33"/>
  <c r="H370" i="33"/>
  <c r="H374" i="33"/>
  <c r="H378" i="33"/>
  <c r="H382" i="33"/>
  <c r="H385" i="33"/>
  <c r="H389" i="33"/>
  <c r="H393" i="33"/>
  <c r="H397" i="33"/>
  <c r="H401" i="33"/>
  <c r="H405" i="33"/>
  <c r="H409" i="33"/>
  <c r="H413" i="33"/>
  <c r="H417" i="33"/>
  <c r="H421" i="33"/>
  <c r="H20" i="33"/>
  <c r="H63" i="33"/>
  <c r="H84" i="33"/>
  <c r="H106" i="33"/>
  <c r="H127" i="33"/>
  <c r="H148" i="33"/>
  <c r="H170" i="33"/>
  <c r="H190" i="33"/>
  <c r="H211" i="33"/>
  <c r="H233" i="33"/>
  <c r="H254" i="33"/>
  <c r="H275" i="33"/>
  <c r="H286" i="33"/>
  <c r="H297" i="33"/>
  <c r="H307" i="33"/>
  <c r="H318" i="33"/>
  <c r="H329" i="33"/>
  <c r="H339" i="33"/>
  <c r="H348" i="33"/>
  <c r="H355" i="33"/>
  <c r="H363" i="33"/>
  <c r="H371" i="33"/>
  <c r="H379" i="33"/>
  <c r="H386" i="33"/>
  <c r="H394" i="33"/>
  <c r="H402" i="33"/>
  <c r="H410" i="33"/>
  <c r="H418" i="33"/>
  <c r="H423" i="33"/>
  <c r="H427" i="33"/>
  <c r="H431" i="33"/>
  <c r="H435" i="33"/>
  <c r="H439" i="33"/>
  <c r="H443" i="33"/>
  <c r="H447" i="33"/>
  <c r="H451" i="33"/>
  <c r="H455" i="33"/>
  <c r="H459" i="33"/>
  <c r="H463" i="33"/>
  <c r="H467" i="33"/>
  <c r="H471" i="33"/>
  <c r="H475" i="33"/>
  <c r="H479" i="33"/>
  <c r="H483" i="33"/>
  <c r="H488" i="33"/>
  <c r="H492" i="33"/>
  <c r="H496" i="33"/>
  <c r="H500" i="33"/>
  <c r="H504" i="33"/>
  <c r="H508" i="33"/>
  <c r="H512" i="33"/>
  <c r="H516" i="33"/>
  <c r="H520" i="33"/>
  <c r="H524" i="33"/>
  <c r="H528" i="33"/>
  <c r="H532" i="33"/>
  <c r="H537" i="33"/>
  <c r="H541" i="33"/>
  <c r="H544" i="33"/>
  <c r="H548" i="33"/>
  <c r="H552" i="33"/>
  <c r="H556" i="33"/>
  <c r="H560" i="33"/>
  <c r="H564" i="33"/>
  <c r="H568" i="33"/>
  <c r="H572" i="33"/>
  <c r="H576" i="33"/>
  <c r="H580" i="33"/>
  <c r="H584" i="33"/>
  <c r="H588" i="33"/>
  <c r="H592" i="33"/>
  <c r="H596" i="33"/>
  <c r="H600" i="33"/>
  <c r="H604" i="33"/>
  <c r="H608" i="33"/>
  <c r="H612" i="33"/>
  <c r="H616" i="33"/>
  <c r="H620" i="33"/>
  <c r="H624" i="33"/>
  <c r="H628" i="33"/>
  <c r="H632" i="33"/>
  <c r="H636" i="33"/>
  <c r="H641" i="33"/>
  <c r="H645" i="33"/>
  <c r="H649" i="33"/>
  <c r="H653" i="33"/>
  <c r="H657" i="33"/>
  <c r="H661" i="33"/>
  <c r="H665" i="33"/>
  <c r="H669" i="33"/>
  <c r="H4" i="33"/>
  <c r="H26" i="33"/>
  <c r="H68" i="33"/>
  <c r="H90" i="33"/>
  <c r="H111" i="33"/>
  <c r="H132" i="33"/>
  <c r="H154" i="33"/>
  <c r="H175" i="33"/>
  <c r="H195" i="33"/>
  <c r="H217" i="33"/>
  <c r="H238" i="33"/>
  <c r="H259" i="33"/>
  <c r="H278" i="33"/>
  <c r="H289" i="33"/>
  <c r="H299" i="33"/>
  <c r="H310" i="33"/>
  <c r="H321" i="33"/>
  <c r="H331" i="33"/>
  <c r="H342" i="33"/>
  <c r="H350" i="33"/>
  <c r="H357" i="33"/>
  <c r="H365" i="33"/>
  <c r="H373" i="33"/>
  <c r="H381" i="33"/>
  <c r="H388" i="33"/>
  <c r="H396" i="33"/>
  <c r="H404" i="33"/>
  <c r="H412" i="33"/>
  <c r="H419" i="33"/>
  <c r="H424" i="33"/>
  <c r="H428" i="33"/>
  <c r="H432" i="33"/>
  <c r="H436" i="33"/>
  <c r="H440" i="33"/>
  <c r="H444" i="33"/>
  <c r="H448" i="33"/>
  <c r="H452" i="33"/>
  <c r="H456" i="33"/>
  <c r="H460" i="33"/>
  <c r="H464" i="33"/>
  <c r="H468" i="33"/>
  <c r="H472" i="33"/>
  <c r="H476" i="33"/>
  <c r="H480" i="33"/>
  <c r="H484" i="33"/>
  <c r="H489" i="33"/>
  <c r="H493" i="33"/>
  <c r="H497" i="33"/>
  <c r="H501" i="33"/>
  <c r="H505" i="33"/>
  <c r="H509" i="33"/>
  <c r="H513" i="33"/>
  <c r="H517" i="33"/>
  <c r="H521" i="33"/>
  <c r="H525" i="33"/>
  <c r="H529" i="33"/>
  <c r="H534" i="33"/>
  <c r="H538" i="33"/>
  <c r="H542" i="33"/>
  <c r="H545" i="33"/>
  <c r="H549" i="33"/>
  <c r="H553" i="33"/>
  <c r="H557" i="33"/>
  <c r="H561" i="33"/>
  <c r="H565" i="33"/>
  <c r="H569" i="33"/>
  <c r="H573" i="33"/>
  <c r="H577" i="33"/>
  <c r="H581" i="33"/>
  <c r="H585" i="33"/>
  <c r="H589" i="33"/>
  <c r="H593" i="33"/>
  <c r="H597" i="33"/>
  <c r="H601" i="33"/>
  <c r="H605" i="33"/>
  <c r="H609" i="33"/>
  <c r="H613" i="33"/>
  <c r="H617" i="33"/>
  <c r="H621" i="33"/>
  <c r="H625" i="33"/>
  <c r="H629" i="33"/>
  <c r="H633" i="33"/>
  <c r="H638" i="33"/>
  <c r="H642" i="33"/>
  <c r="H36" i="33"/>
  <c r="H79" i="33"/>
  <c r="H122" i="33"/>
  <c r="H164" i="33"/>
  <c r="H206" i="33"/>
  <c r="H249" i="33"/>
  <c r="H283" i="33"/>
  <c r="H305" i="33"/>
  <c r="H326" i="33"/>
  <c r="H346" i="33"/>
  <c r="H361" i="33"/>
  <c r="H377" i="33"/>
  <c r="H392" i="33"/>
  <c r="H408" i="33"/>
  <c r="H422" i="33"/>
  <c r="H430" i="33"/>
  <c r="H438" i="33"/>
  <c r="H446" i="33"/>
  <c r="H454" i="33"/>
  <c r="H462" i="33"/>
  <c r="H470" i="33"/>
  <c r="H478" i="33"/>
  <c r="H486" i="33"/>
  <c r="H495" i="33"/>
  <c r="H503" i="33"/>
  <c r="H511" i="33"/>
  <c r="H519" i="33"/>
  <c r="H527" i="33"/>
  <c r="H536" i="33"/>
  <c r="H551" i="33"/>
  <c r="H559" i="33"/>
  <c r="H567" i="33"/>
  <c r="H575" i="33"/>
  <c r="H583" i="33"/>
  <c r="H591" i="33"/>
  <c r="H599" i="33"/>
  <c r="H607" i="33"/>
  <c r="H615" i="33"/>
  <c r="H623" i="33"/>
  <c r="H631" i="33"/>
  <c r="H640" i="33"/>
  <c r="H647" i="33"/>
  <c r="H652" i="33"/>
  <c r="H658" i="33"/>
  <c r="H663" i="33"/>
  <c r="H668" i="33"/>
  <c r="H673" i="33"/>
  <c r="H677" i="33"/>
  <c r="H10" i="33"/>
  <c r="H52" i="33"/>
  <c r="H95" i="33"/>
  <c r="H138" i="33"/>
  <c r="H180" i="33"/>
  <c r="H222" i="33"/>
  <c r="H265" i="33"/>
  <c r="H291" i="33"/>
  <c r="H313" i="33"/>
  <c r="H334" i="33"/>
  <c r="H351" i="33"/>
  <c r="H367" i="33"/>
  <c r="H383" i="33"/>
  <c r="H398" i="33"/>
  <c r="H414" i="33"/>
  <c r="H425" i="33"/>
  <c r="H433" i="33"/>
  <c r="H441" i="33"/>
  <c r="H449" i="33"/>
  <c r="H457" i="33"/>
  <c r="H465" i="33"/>
  <c r="H473" i="33"/>
  <c r="H481" i="33"/>
  <c r="H490" i="33"/>
  <c r="H498" i="33"/>
  <c r="H506" i="33"/>
  <c r="H514" i="33"/>
  <c r="H522" i="33"/>
  <c r="H530" i="33"/>
  <c r="H539" i="33"/>
  <c r="H546" i="33"/>
  <c r="H554" i="33"/>
  <c r="H562" i="33"/>
  <c r="H570" i="33"/>
  <c r="H578" i="33"/>
  <c r="H586" i="33"/>
  <c r="H594" i="33"/>
  <c r="H602" i="33"/>
  <c r="H610" i="33"/>
  <c r="H618" i="33"/>
  <c r="H626" i="33"/>
  <c r="H634" i="33"/>
  <c r="H643" i="33"/>
  <c r="H648" i="33"/>
  <c r="H654" i="33"/>
  <c r="H659" i="33"/>
  <c r="H664" i="33"/>
  <c r="H670" i="33"/>
  <c r="H674" i="33"/>
  <c r="H678" i="33"/>
  <c r="H675" i="33"/>
  <c r="H666" i="33"/>
  <c r="H655" i="33"/>
  <c r="H644" i="33"/>
  <c r="H627" i="33"/>
  <c r="H611" i="33"/>
  <c r="H595" i="33"/>
  <c r="H579" i="33"/>
  <c r="H563" i="33"/>
  <c r="H547" i="33"/>
  <c r="H531" i="33"/>
  <c r="H515" i="33"/>
  <c r="H499" i="33"/>
  <c r="H482" i="33"/>
  <c r="H466" i="33"/>
  <c r="H450" i="33"/>
  <c r="H434" i="33"/>
  <c r="H416" i="33"/>
  <c r="H353" i="33"/>
  <c r="H315" i="33"/>
  <c r="H270" i="33"/>
  <c r="H186" i="33"/>
  <c r="H100" i="33"/>
  <c r="H15" i="33"/>
  <c r="H680" i="33"/>
  <c r="H672" i="33"/>
  <c r="H662" i="33"/>
  <c r="H651" i="33"/>
  <c r="H639" i="33"/>
  <c r="H622" i="33"/>
  <c r="H606" i="33"/>
  <c r="H590" i="33"/>
  <c r="H574" i="33"/>
  <c r="H558" i="33"/>
  <c r="H543" i="33"/>
  <c r="H526" i="33"/>
  <c r="H510" i="33"/>
  <c r="H494" i="33"/>
  <c r="H477" i="33"/>
  <c r="H461" i="33"/>
  <c r="H445" i="33"/>
  <c r="H429" i="33"/>
  <c r="H406" i="33"/>
  <c r="H375" i="33"/>
  <c r="H344" i="33"/>
  <c r="H302" i="33"/>
  <c r="H243" i="33"/>
  <c r="H159" i="33"/>
  <c r="H74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<sst xmlns="http://schemas.openxmlformats.org/spreadsheetml/2006/main" count="4263" uniqueCount="312">
  <si>
    <t>Voucher Date</t>
  </si>
  <si>
    <t>Voucher Type Name</t>
  </si>
  <si>
    <t>Ledger Name</t>
  </si>
  <si>
    <t>Ledger Amount</t>
  </si>
  <si>
    <t>Ledger Amount Dr/Cr</t>
  </si>
  <si>
    <t>Voucher Narration</t>
  </si>
  <si>
    <t>Net</t>
  </si>
  <si>
    <t>Balance</t>
  </si>
  <si>
    <t>Opening Balance</t>
  </si>
  <si>
    <t>Payment</t>
  </si>
  <si>
    <t>Canara Bank OD Account</t>
  </si>
  <si>
    <t>Sales</t>
  </si>
  <si>
    <t>Sale of Fish and Other Marine Products</t>
  </si>
  <si>
    <t>Dileep</t>
  </si>
  <si>
    <t>RAMESHWARF</t>
  </si>
  <si>
    <t>Purchase</t>
  </si>
  <si>
    <t>Purchase of Fish and Other Marine Products</t>
  </si>
  <si>
    <t>Santhosh Karkera</t>
  </si>
  <si>
    <t>Jeevan Karkera</t>
  </si>
  <si>
    <t>ADARSH FISHERIES</t>
  </si>
  <si>
    <t>Prakash Karkera</t>
  </si>
  <si>
    <t>Arockia Arul</t>
  </si>
  <si>
    <t>Bank Charges</t>
  </si>
  <si>
    <t>Antony</t>
  </si>
  <si>
    <t>Suresh J Suvarna</t>
  </si>
  <si>
    <t>Contra</t>
  </si>
  <si>
    <t>Cash</t>
  </si>
  <si>
    <t>withdrawal</t>
  </si>
  <si>
    <t>THARANATH</t>
  </si>
  <si>
    <t>PUNITH</t>
  </si>
  <si>
    <t>Suspense A/c</t>
  </si>
  <si>
    <t>KOJAKULI KORAGAJJA DAIVAS</t>
  </si>
  <si>
    <t>HELEN RANI</t>
  </si>
  <si>
    <t>RD Drawdown</t>
  </si>
  <si>
    <t>Deposit</t>
  </si>
  <si>
    <t>Damodar Drawing Account</t>
  </si>
  <si>
    <t>MARY HILDADARW</t>
  </si>
  <si>
    <t>Receipt</t>
  </si>
  <si>
    <t>Miscellaneous Expenses</t>
  </si>
  <si>
    <t>Akshatha Kanchan</t>
  </si>
  <si>
    <t>Interest</t>
  </si>
  <si>
    <t>CASA DEBIT INTEREST CAPITALIZED</t>
  </si>
  <si>
    <t>Dileep Kanchana</t>
  </si>
  <si>
    <t>Dinesh Kumar</t>
  </si>
  <si>
    <t>ASHRAF</t>
  </si>
  <si>
    <t>KAMADHENU VIVIDODESHA</t>
  </si>
  <si>
    <t>MATURED RD</t>
  </si>
  <si>
    <t>UPI-ONUS 6700451</t>
  </si>
  <si>
    <t>MS SAI KISHAN FISHERIES</t>
  </si>
  <si>
    <t>NISHA</t>
  </si>
  <si>
    <t>HAMZAKOYA-</t>
  </si>
  <si>
    <t>MR JINNY</t>
  </si>
  <si>
    <t>RASHEED SUMAYA</t>
  </si>
  <si>
    <t>MAJEED</t>
  </si>
  <si>
    <t>RAVIRAJ KOTIAN</t>
  </si>
  <si>
    <t>Harish Kharvi</t>
  </si>
  <si>
    <t>Narayana Karkera</t>
  </si>
  <si>
    <t>Vimala</t>
  </si>
  <si>
    <t>James v</t>
  </si>
  <si>
    <t>MANJUNATH CHAWAN</t>
  </si>
  <si>
    <t>MALPE MARINES</t>
  </si>
  <si>
    <t>HARSHITH</t>
  </si>
  <si>
    <t>Umesh K Kanchana</t>
  </si>
  <si>
    <t>Udupi dist Ex Servicemen</t>
  </si>
  <si>
    <t>NISHEEBA</t>
  </si>
  <si>
    <t>Suresh k</t>
  </si>
  <si>
    <t>SYED IMRAN</t>
  </si>
  <si>
    <t>Rekha</t>
  </si>
  <si>
    <t>SFA</t>
  </si>
  <si>
    <t>Manja</t>
  </si>
  <si>
    <t xml:space="preserve">Sunil  </t>
  </si>
  <si>
    <t>Boat Payment</t>
  </si>
  <si>
    <t>MKT</t>
  </si>
  <si>
    <t>SK</t>
  </si>
  <si>
    <t>Suresh</t>
  </si>
  <si>
    <t>SIM</t>
  </si>
  <si>
    <t>Sachin</t>
  </si>
  <si>
    <t>Sandeep</t>
  </si>
  <si>
    <t>Shalik</t>
  </si>
  <si>
    <t>SBM</t>
  </si>
  <si>
    <t>Sunil</t>
  </si>
  <si>
    <t>Rajath</t>
  </si>
  <si>
    <t>sunil</t>
  </si>
  <si>
    <t>FMK</t>
  </si>
  <si>
    <t>BAJAJ INSURANCE PREMIUM</t>
  </si>
  <si>
    <t>Shwetha J</t>
  </si>
  <si>
    <t>Ullaya Distributors</t>
  </si>
  <si>
    <t xml:space="preserve">Umesh </t>
  </si>
  <si>
    <t>RANJITHA</t>
  </si>
  <si>
    <t>VAMAN KANCHAN</t>
  </si>
  <si>
    <t>Usha Suvarna</t>
  </si>
  <si>
    <t>GOK KARNATAKA PUBLIC PROCUREMENT</t>
  </si>
  <si>
    <t>Damu</t>
  </si>
  <si>
    <t>SAMASTHAK ENTERPRISES</t>
  </si>
  <si>
    <t>Sathish G</t>
  </si>
  <si>
    <t>SHEEJA-</t>
  </si>
  <si>
    <t>ABDUL LATHIF</t>
  </si>
  <si>
    <t>Premium Paying Policy</t>
  </si>
  <si>
    <t>FYZ</t>
  </si>
  <si>
    <t>John Prasad</t>
  </si>
  <si>
    <t>Mary Judith</t>
  </si>
  <si>
    <t>POWER CARE</t>
  </si>
  <si>
    <t>Saleem</t>
  </si>
  <si>
    <t>Dheeraj</t>
  </si>
  <si>
    <t>Kula Mahasthree</t>
  </si>
  <si>
    <t>fredi</t>
  </si>
  <si>
    <t>Two Star Fisheries</t>
  </si>
  <si>
    <t>THILAK RAJ</t>
  </si>
  <si>
    <t>RAVIRAJA</t>
  </si>
  <si>
    <t>Yashavantha Suvarna</t>
  </si>
  <si>
    <t>Nihal N Salian</t>
  </si>
  <si>
    <t>M S 6 Star</t>
  </si>
  <si>
    <t>SHARAFUDHE</t>
  </si>
  <si>
    <t>Brijesh Poojary</t>
  </si>
  <si>
    <t>SHORELINE AQUACUL</t>
  </si>
  <si>
    <t>JAMES MERY FREETA</t>
  </si>
  <si>
    <t>PRASHANTH KOTIAN</t>
  </si>
  <si>
    <t>Nishad</t>
  </si>
  <si>
    <t>JESUDASAN-</t>
  </si>
  <si>
    <t>B Muneer</t>
  </si>
  <si>
    <t>SHREE GANESH INDUSTRIES</t>
  </si>
  <si>
    <t>Ranjith R Kotian</t>
  </si>
  <si>
    <t>Vijayan</t>
  </si>
  <si>
    <t>Deepak Fisheries</t>
  </si>
  <si>
    <t>Hithesh</t>
  </si>
  <si>
    <t>Pavan Raj</t>
  </si>
  <si>
    <t>PRATHVIRAJ</t>
  </si>
  <si>
    <t>Sri Sidhi Vinayaka</t>
  </si>
  <si>
    <t>Harisha</t>
  </si>
  <si>
    <t>Deeksha</t>
  </si>
  <si>
    <t>SHARFUNNISA FISH ASSOCIATES</t>
  </si>
  <si>
    <t>Manoj</t>
  </si>
  <si>
    <t>ALDO-</t>
  </si>
  <si>
    <t>SARITA</t>
  </si>
  <si>
    <t>SESU MARIAN</t>
  </si>
  <si>
    <t>3 F 3 FISHERIES</t>
  </si>
  <si>
    <t>Narayana K Suvarna</t>
  </si>
  <si>
    <t>manasa</t>
  </si>
  <si>
    <t>P Sunil Shenoy</t>
  </si>
  <si>
    <t>Raju poojary</t>
  </si>
  <si>
    <t>ACHARYAJA</t>
  </si>
  <si>
    <t>Suresh Kumar</t>
  </si>
  <si>
    <t>KAMAKSHI</t>
  </si>
  <si>
    <t>SOHAM FISHERIES</t>
  </si>
  <si>
    <t>NAGARAJA P</t>
  </si>
  <si>
    <t>DEEKSHA</t>
  </si>
  <si>
    <t>Hanuman Fisheries</t>
  </si>
  <si>
    <t>SABRINA</t>
  </si>
  <si>
    <t>BATA</t>
  </si>
  <si>
    <t>GOK142312245171811-</t>
  </si>
  <si>
    <t>MARYVIMAL</t>
  </si>
  <si>
    <t>BRITTOB28</t>
  </si>
  <si>
    <t>MS HELEN</t>
  </si>
  <si>
    <t>DHEERAJ</t>
  </si>
  <si>
    <t>ROJERBIN1</t>
  </si>
  <si>
    <t>Shenoy</t>
  </si>
  <si>
    <t>F A Hameed</t>
  </si>
  <si>
    <t>Nagesh</t>
  </si>
  <si>
    <t>Arun Salian</t>
  </si>
  <si>
    <t>Harshith</t>
  </si>
  <si>
    <t>Lokesh</t>
  </si>
  <si>
    <t>PURl phar</t>
  </si>
  <si>
    <t>Ganesh</t>
  </si>
  <si>
    <t>SHRIDHAR</t>
  </si>
  <si>
    <t>yashwanth suvarna</t>
  </si>
  <si>
    <t>PRATHVISU</t>
  </si>
  <si>
    <t>jagadish</t>
  </si>
  <si>
    <t>SUVIDHA</t>
  </si>
  <si>
    <t>ATM</t>
  </si>
  <si>
    <t>loan</t>
  </si>
  <si>
    <t>Roshan</t>
  </si>
  <si>
    <t>Umesh</t>
  </si>
  <si>
    <t>poornima</t>
  </si>
  <si>
    <t>MASTAPPA</t>
  </si>
  <si>
    <t>NAGARAJ</t>
  </si>
  <si>
    <t>upi</t>
  </si>
  <si>
    <t>Anusha</t>
  </si>
  <si>
    <t>bilal</t>
  </si>
  <si>
    <t xml:space="preserve">Harish </t>
  </si>
  <si>
    <t>SRINIVAS</t>
  </si>
  <si>
    <t>Mr Rama</t>
  </si>
  <si>
    <t>AZEEM</t>
  </si>
  <si>
    <t>AJITHA</t>
  </si>
  <si>
    <t>SHARADA</t>
  </si>
  <si>
    <t>NATIONAL</t>
  </si>
  <si>
    <t>Ramananda</t>
  </si>
  <si>
    <t>Nisar</t>
  </si>
  <si>
    <t>Naveen</t>
  </si>
  <si>
    <t>ashoka</t>
  </si>
  <si>
    <t>Harsha</t>
  </si>
  <si>
    <t>MARY</t>
  </si>
  <si>
    <t>STELLA</t>
  </si>
  <si>
    <t>SAHADEVNA</t>
  </si>
  <si>
    <t>KANTHSURY</t>
  </si>
  <si>
    <t>MRS AARTI</t>
  </si>
  <si>
    <t>BP Petrol</t>
  </si>
  <si>
    <t>Bharathi</t>
  </si>
  <si>
    <t>Hotel</t>
  </si>
  <si>
    <t>Manorama</t>
  </si>
  <si>
    <t>Dayananda</t>
  </si>
  <si>
    <t>Vinith</t>
  </si>
  <si>
    <t>Lohith R Karkera</t>
  </si>
  <si>
    <t>FARSHAD</t>
  </si>
  <si>
    <t>PRABHAKAR</t>
  </si>
  <si>
    <t>EKART</t>
  </si>
  <si>
    <t>SHORELINE AQUA</t>
  </si>
  <si>
    <t>ABBSASHPA</t>
  </si>
  <si>
    <t>SALIANNIH</t>
  </si>
  <si>
    <t>SAHAYA</t>
  </si>
  <si>
    <t>AROCKIYA</t>
  </si>
  <si>
    <t>dheeraj</t>
  </si>
  <si>
    <t>anil kumar</t>
  </si>
  <si>
    <t>SONIADSOU</t>
  </si>
  <si>
    <t>Indian oil</t>
  </si>
  <si>
    <t>SAIRADHAP</t>
  </si>
  <si>
    <t>SARVOTHAMA</t>
  </si>
  <si>
    <t>GAZEBO</t>
  </si>
  <si>
    <t>RAKESH JOGI</t>
  </si>
  <si>
    <t>MRS Rani</t>
  </si>
  <si>
    <t>SHANTAVVA</t>
  </si>
  <si>
    <t>Bhavana Enterprises</t>
  </si>
  <si>
    <t>Ravi</t>
  </si>
  <si>
    <t>Rajesh G</t>
  </si>
  <si>
    <t>Shrodar</t>
  </si>
  <si>
    <t>SAROSH</t>
  </si>
  <si>
    <t>Krishna</t>
  </si>
  <si>
    <t>prakash</t>
  </si>
  <si>
    <t>ARUL</t>
  </si>
  <si>
    <t>Yamuna</t>
  </si>
  <si>
    <t>suresh</t>
  </si>
  <si>
    <t>Abhishek</t>
  </si>
  <si>
    <t>shiva sagar</t>
  </si>
  <si>
    <t>JENI</t>
  </si>
  <si>
    <t>Laxman</t>
  </si>
  <si>
    <t>Abdul</t>
  </si>
  <si>
    <t>prashanth</t>
  </si>
  <si>
    <t>Santhosha</t>
  </si>
  <si>
    <t>JAYASOORYA</t>
  </si>
  <si>
    <t>ABHISHEK</t>
  </si>
  <si>
    <t>hotel</t>
  </si>
  <si>
    <t>Prabhu</t>
  </si>
  <si>
    <t>SOMANATH</t>
  </si>
  <si>
    <t>Mr Ashok</t>
  </si>
  <si>
    <t>HOBANNA</t>
  </si>
  <si>
    <t>Mother Care</t>
  </si>
  <si>
    <t>KOWSHAL K KOTIAN</t>
  </si>
  <si>
    <t>GANESHLAM</t>
  </si>
  <si>
    <t>GANESH</t>
  </si>
  <si>
    <t>Ranjitha</t>
  </si>
  <si>
    <t>HERIYANNA</t>
  </si>
  <si>
    <t>Mr Justin</t>
  </si>
  <si>
    <t>LOUIS</t>
  </si>
  <si>
    <t>umesh</t>
  </si>
  <si>
    <t>YASHAVANT</t>
  </si>
  <si>
    <t>Ramesh</t>
  </si>
  <si>
    <t>SELEENA</t>
  </si>
  <si>
    <t>ZAKIR</t>
  </si>
  <si>
    <t>JAYACHITH</t>
  </si>
  <si>
    <t>VASANTHVA</t>
  </si>
  <si>
    <t>SAVIN</t>
  </si>
  <si>
    <t>RAVIRAJ</t>
  </si>
  <si>
    <t>ASHIRWADM</t>
  </si>
  <si>
    <t>Manjunath</t>
  </si>
  <si>
    <t>PANDURANG</t>
  </si>
  <si>
    <t>Sharath</t>
  </si>
  <si>
    <t>Sachin b</t>
  </si>
  <si>
    <t>Sachin S Suvarna</t>
  </si>
  <si>
    <t>Bajal Bar</t>
  </si>
  <si>
    <t>ajith kumar</t>
  </si>
  <si>
    <t>Enka Naik</t>
  </si>
  <si>
    <t>Sudhir</t>
  </si>
  <si>
    <t>SURESHLAM</t>
  </si>
  <si>
    <t>vishal</t>
  </si>
  <si>
    <t>savitha</t>
  </si>
  <si>
    <t>NADADONI AND YANTRIKADONI MEENUGARARA</t>
  </si>
  <si>
    <t>SOUJANYA</t>
  </si>
  <si>
    <t>AMBER VEG</t>
  </si>
  <si>
    <t>MILIND</t>
  </si>
  <si>
    <t>Mr Sahaya</t>
  </si>
  <si>
    <t>BEAUTY QU</t>
  </si>
  <si>
    <t>Trent Lim</t>
  </si>
  <si>
    <t>Ruban</t>
  </si>
  <si>
    <t>Sharada</t>
  </si>
  <si>
    <t>Ansar</t>
  </si>
  <si>
    <t>J ANNAI</t>
  </si>
  <si>
    <t xml:space="preserve">Sachin b </t>
  </si>
  <si>
    <t>Recharge</t>
  </si>
  <si>
    <t>Aldo</t>
  </si>
  <si>
    <t>Amma Fisheries</t>
  </si>
  <si>
    <t>KLR2921</t>
  </si>
  <si>
    <t>akshatha</t>
  </si>
  <si>
    <t>JM Restau</t>
  </si>
  <si>
    <t>Dividend</t>
  </si>
  <si>
    <t>Bank Interest Savings</t>
  </si>
  <si>
    <t>int</t>
  </si>
  <si>
    <t>CH 312766 UPC</t>
  </si>
  <si>
    <t>TRF TO 5144</t>
  </si>
  <si>
    <t>TRF TO 5417</t>
  </si>
  <si>
    <t>Mahalakshmi Bank OD</t>
  </si>
  <si>
    <t>Withdrawal</t>
  </si>
  <si>
    <t xml:space="preserve">CH 541856 </t>
  </si>
  <si>
    <t>Mahalakshmi Co-Op Bank Savings Account</t>
  </si>
  <si>
    <t>sureshlAM</t>
  </si>
  <si>
    <t>Damodar Capital A/c</t>
  </si>
  <si>
    <t>Syndicate Bank Account</t>
  </si>
  <si>
    <t>PMSBY Renewal</t>
  </si>
  <si>
    <t>ITDTAX refund</t>
  </si>
  <si>
    <t>Communication Expenses</t>
  </si>
  <si>
    <t>Fuel Expenses</t>
  </si>
  <si>
    <t>Conveyance Expenses</t>
  </si>
  <si>
    <t>Ice and Other Consumables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</si>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</sst>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C53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4" fillId="0" borderId="0" xfId="0" applyFont="1" applyProtection="1">
      <protection locked="0"/>
    </xf>
    <xf numFmtId="0" fontId="0" fillId="0" borderId="6" xfId="0" applyBorder="1"/>
  </cellXfs>
  <cellStyles count="2">
    <cellStyle name="Hyperlink 2" xfId="1" xr:uid="{8E1964C4-C5DA-42DB-9777-A9A789D03889}"/>
    <cellStyle name="Normal" xfId="0" builtinId="0"/>
  </cellStyles>
  <dxfs count="36">
    <dxf>
      <numFmt numFmtId="0" formatCode="General"/>
    </dxf>
    <dxf>
      <numFmt numFmtId="0" formatCode="General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EC53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7F4E17-E1D8-4282-8ACA-C79E2003968C}" name="bank1" displayName="bank1" ref="A1:I1053" totalsRowShown="0" headerRowDxfId="35">
  <autoFilter ref="A1:I1053" xr:uid="{38CD7CDE-B8A4-4EB6-A108-FBA89128EF46}"/>
  <tableColumns count="9">
    <tableColumn id="1" xr3:uid="{931A0EA9-F273-4F35-A488-B8E8391AB689}" name="Voucher Date" dataDxfId="34"/>
    <tableColumn id="2" xr3:uid="{ECD64091-8794-4AC9-8D58-797C79B5FF46}" name="Voucher Type Name" dataDxfId="33"/>
    <tableColumn id="4" xr3:uid="{FBC15617-9E70-48E5-8226-1FD703C59BD8}" name="Ledger Name" dataDxfId="32"/>
    <tableColumn id="5" xr3:uid="{B45F2A21-E30A-485F-92F1-31C7EDAEF534}" name="Ledger Amount" dataDxfId="31"/>
    <tableColumn id="6" xr3:uid="{22A34EBD-0083-4087-9A21-FA0D2457D6B4}" name="Ledger Amount Dr/Cr" dataDxfId="30">
      <calculatedColumnFormula array="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calculatedColumnFormula>
    </tableColumn>
    <tableColumn id="7" xr3:uid="{CD3F24F6-77A9-4C12-9D3A-FBB4B8682243}" name="Voucher Narration" dataDxfId="29"/>
    <tableColumn id="8" xr3:uid="{849DB081-3420-47E0-8A1C-A7DA75A4EBC9}" name="Net" dataDxfId="28">
      <calculatedColumnFormula array="1">_xlfn.IFS(bank1[[#This Row],[Ledger Amount Dr/Cr]]="Cr",bank1[[#This Row],[Ledger Amount]],bank1[[#This Row],[Ledger Amount Dr/Cr]]="Dr",-bank1[[#This Row],[Ledger Amount]])</calculatedColumnFormula>
    </tableColumn>
    <tableColumn id="9" xr3:uid="{54BA8550-9EDC-4F70-A3AE-56A61F156F4D}" name="Balance" dataDxfId="27">
      <calculatedColumnFormula>IFERROR(SUM(bank1[[#Headers],[Net]]:bank1[[#This Row],[Net]]),"")</calculatedColumnFormula>
    </tableColumn>
    <tableColumn id="3" xr3:uid="{A98CA305-1AF1-45E1-B520-941D4A591C74}" name="B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CFA97-8F7B-4815-9CA5-703A2FF1E8EB}" name="bank125" displayName="bank125" ref="A1:I9" totalsRowShown="0" headerRowDxfId="26">
  <autoFilter ref="A1:I9" xr:uid="{E9BCFA97-8F7B-4815-9CA5-703A2FF1E8EB}"/>
  <tableColumns count="9">
    <tableColumn id="1" xr3:uid="{073478D3-857D-44E1-BBEB-BD39A7BD4ED2}" name="Voucher Date" dataDxfId="25"/>
    <tableColumn id="2" xr3:uid="{CB30D0B3-E84F-403B-BDB0-9564225505C5}" name="Voucher Type Name" dataDxfId="24"/>
    <tableColumn id="4" xr3:uid="{FE2CF802-4D33-450E-9B73-86167BD7B013}" name="Ledger Name" dataDxfId="23"/>
    <tableColumn id="5" xr3:uid="{F4345EAB-5951-4177-AB06-AD55C8EE08CE}" name="Ledger Amount" dataDxfId="22"/>
    <tableColumn id="6" xr3:uid="{645ABC11-4EB6-406C-BEE0-C79C901EB405}" name="Ledger Amount Dr/Cr" dataDxfId="21">
      <calculatedColumnFormula array="1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calculatedColumnFormula>
    </tableColumn>
    <tableColumn id="7" xr3:uid="{ECBB2F2B-C52C-4F2B-8914-6A2BF0979D96}" name="Voucher Narration" dataDxfId="20"/>
    <tableColumn id="8" xr3:uid="{897447F6-433D-4534-9A71-7C8159F46D63}" name="Net" dataDxfId="19">
      <calculatedColumnFormula array="1">_xlfn.IFS(bank125[[#This Row],[Ledger Amount Dr/Cr]]="Cr",bank125[[#This Row],[Ledger Amount]],bank125[[#This Row],[Ledger Amount Dr/Cr]]="Dr",-bank125[[#This Row],[Ledger Amount]])</calculatedColumnFormula>
    </tableColumn>
    <tableColumn id="9" xr3:uid="{AFEBB278-3AAD-433A-BAC9-85D566A0CEDD}" name="Balance" dataDxfId="18">
      <calculatedColumnFormula>IFERROR(SUM(bank125[[#Headers],[Net]]:bank125[[#This Row],[Net]]),"")</calculatedColumnFormula>
    </tableColumn>
    <tableColumn id="3" xr3:uid="{EDCE05AD-B520-4502-BB7D-C9D2556BD178}" name="B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FAA69-158E-4E88-A85C-AED0778B45C7}" name="bank12" displayName="bank12" ref="A1:I10" totalsRowShown="0" headerRowDxfId="17">
  <autoFilter ref="A1:I10" xr:uid="{B6CFAA69-158E-4E88-A85C-AED0778B45C7}"/>
  <tableColumns count="9">
    <tableColumn id="1" xr3:uid="{557B1C13-7480-4C36-B62F-58C5315FA5C5}" name="Voucher Date" dataDxfId="16"/>
    <tableColumn id="2" xr3:uid="{11BB9163-D644-42DB-939D-F6DEE39838F1}" name="Voucher Type Name" dataDxfId="15"/>
    <tableColumn id="4" xr3:uid="{EE2FCF27-88A7-45E0-8622-9D69C2666009}" name="Ledger Name" dataDxfId="14"/>
    <tableColumn id="5" xr3:uid="{F358878B-9202-40FD-88B3-E3EF4AB54FBC}" name="Ledger Amount" dataDxfId="13"/>
    <tableColumn id="6" xr3:uid="{568D03E9-6643-4F6A-8934-324CE1F0D462}" name="Ledger Amount Dr/Cr" dataDxfId="12">
      <calculatedColumnFormula array="1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calculatedColumnFormula>
    </tableColumn>
    <tableColumn id="7" xr3:uid="{E24F980F-4118-466C-ABFF-9F9BFE0D8138}" name="Voucher Narration" dataDxfId="11"/>
    <tableColumn id="8" xr3:uid="{3187E553-C101-4850-A9AF-CF42FB20DC7E}" name="Net" dataDxfId="10">
      <calculatedColumnFormula array="1">_xlfn.IFS(bank12[[#This Row],[Ledger Amount Dr/Cr]]="Cr",bank12[[#This Row],[Ledger Amount]],bank12[[#This Row],[Ledger Amount Dr/Cr]]="Dr",-bank12[[#This Row],[Ledger Amount]])</calculatedColumnFormula>
    </tableColumn>
    <tableColumn id="9" xr3:uid="{8D9F0BBD-86A8-4842-9610-76D89FEB442B}" name="Balance" dataDxfId="9">
      <calculatedColumnFormula>IFERROR(SUM(bank12[[#Headers],[Net]]:bank12[[#This Row],[Net]]),"")</calculatedColumnFormula>
    </tableColumn>
    <tableColumn id="3" xr3:uid="{2F2F4DEE-9899-4F7B-BC6D-F1FCA6429EA8}" name="B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DD4EA-1AD7-4A01-932A-CB11DACFE8F9}" name="bank123" displayName="bank123" ref="A1:I13" totalsRowShown="0" headerRowDxfId="8">
  <autoFilter ref="A1:I13" xr:uid="{D81DD4EA-1AD7-4A01-932A-CB11DACFE8F9}"/>
  <tableColumns count="9">
    <tableColumn id="1" xr3:uid="{6E263A51-2042-4B08-A104-8A81A1DB08A1}" name="Voucher Date" dataDxfId="7"/>
    <tableColumn id="2" xr3:uid="{E1F2D221-7834-49F7-994D-B47770B67F4B}" name="Voucher Type Name" dataDxfId="6"/>
    <tableColumn id="4" xr3:uid="{23054DE1-DB06-4C4C-823B-C77FAD9F3706}" name="Ledger Name" dataDxfId="5"/>
    <tableColumn id="5" xr3:uid="{2AD6514B-960F-4029-8F23-D1616AB57134}" name="Ledger Amount" dataDxfId="4"/>
    <tableColumn id="6" xr3:uid="{7380DBD5-8C7E-491F-B837-D6B33EF4E464}" name="Ledger Amount Dr/Cr" dataDxfId="3">
      <calculatedColumnFormula array="1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calculatedColumnFormula>
    </tableColumn>
    <tableColumn id="7" xr3:uid="{A3B2B535-4EB4-4C08-A539-48AA51BCFDE5}" name="Voucher Narration" dataDxfId="2"/>
    <tableColumn id="8" xr3:uid="{85195822-D5DA-4745-AB68-1022D048EA39}" name="Net" dataDxfId="1">
      <calculatedColumnFormula array="1">_xlfn.IFS(bank123[[#This Row],[Ledger Amount Dr/Cr]]="Cr",bank123[[#This Row],[Ledger Amount]],bank123[[#This Row],[Ledger Amount Dr/Cr]]="Dr",-bank123[[#This Row],[Ledger Amount]])</calculatedColumnFormula>
    </tableColumn>
    <tableColumn id="9" xr3:uid="{FECCB3D8-B093-4D62-94F9-3B5554CF9E8E}" name="Balance" dataDxfId="0">
      <calculatedColumnFormula>IFERROR(SUM(bank123[[#Headers],[Net]]:bank123[[#This Row],[Net]]),"")</calculatedColumnFormula>
    </tableColumn>
    <tableColumn id="3" xr3:uid="{94871F3E-CA72-4BAE-A522-CDFD2DCE0B2E}" name="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EC52-E5C8-4BAA-959A-FF1ADD8D18B6}">
  <dimension ref="A1:I1053"/>
  <sheetViews>
    <sheetView topLeftCell="A618" zoomScaleNormal="100" workbookViewId="0">
      <selection activeCell="G17" sqref="G17"/>
    </sheetView>
  </sheetViews>
  <sheetFormatPr defaultRowHeight="14.5" x14ac:dyDescent="0.35"/>
  <cols>
    <col min="1" max="1" width="21.90625" style="8" customWidth="1"/>
    <col min="2" max="2" width="22.36328125" style="8" customWidth="1"/>
    <col min="3" max="3" width="40.453125" style="8" bestFit="1" customWidth="1"/>
    <col min="4" max="4" width="22.36328125" style="8" customWidth="1"/>
    <col min="5" max="5" width="14.7265625" style="8" customWidth="1"/>
    <col min="6" max="6" width="31.6328125" style="8" bestFit="1" customWidth="1"/>
    <col min="7" max="7" width="17.08984375" customWidth="1"/>
    <col min="8" max="8" width="15.6328125" customWidth="1"/>
    <col min="9" max="9" width="21.81640625" bestFit="1" customWidth="1"/>
  </cols>
  <sheetData>
    <row r="1" spans="1:9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311</v>
      </c>
    </row>
    <row r="2" spans="1:9" x14ac:dyDescent="0.35">
      <c r="A2" s="7"/>
      <c r="B2" s="8" t="s">
        <v>9</v>
      </c>
      <c r="C2" s="8" t="s">
        <v>8</v>
      </c>
      <c r="D2" s="9">
        <v>172054.97</v>
      </c>
      <c r="E2" s="8" t="str" cm="1">
        <f t="array" ref="E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" cm="1">
        <f t="array" ref="G2">_xlfn.IFS(bank1[[#This Row],[Ledger Amount Dr/Cr]]="Cr",bank1[[#This Row],[Ledger Amount]],bank1[[#This Row],[Ledger Amount Dr/Cr]]="Dr",-bank1[[#This Row],[Ledger Amount]])</f>
        <v>-172054.97</v>
      </c>
      <c r="H2">
        <f>IFERROR(SUM(bank1[[#Headers],[Net]]:bank1[[#This Row],[Net]]),"")</f>
        <v>-172054.97</v>
      </c>
      <c r="I2" t="s">
        <v>10</v>
      </c>
    </row>
    <row r="3" spans="1:9" x14ac:dyDescent="0.35">
      <c r="A3" s="7">
        <v>45017</v>
      </c>
      <c r="B3" s="8" t="s">
        <v>11</v>
      </c>
      <c r="C3" s="8" t="s">
        <v>12</v>
      </c>
      <c r="D3" s="8">
        <v>10000</v>
      </c>
      <c r="E3" s="8" t="str" cm="1">
        <f t="array" ref="E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" s="10" t="s">
        <v>67</v>
      </c>
      <c r="G3" cm="1">
        <f t="array" ref="G3">_xlfn.IFS(bank1[[#This Row],[Ledger Amount Dr/Cr]]="Cr",bank1[[#This Row],[Ledger Amount]],bank1[[#This Row],[Ledger Amount Dr/Cr]]="Dr",-bank1[[#This Row],[Ledger Amount]])</f>
        <v>10000</v>
      </c>
      <c r="H3">
        <f>IFERROR(SUM(bank1[[#Headers],[Net]]:bank1[[#This Row],[Net]]),"")</f>
        <v>-162054.97</v>
      </c>
      <c r="I3" t="s">
        <v>10</v>
      </c>
    </row>
    <row r="4" spans="1:9" x14ac:dyDescent="0.35">
      <c r="A4" s="7">
        <v>45017</v>
      </c>
      <c r="B4" s="8" t="s">
        <v>11</v>
      </c>
      <c r="C4" s="8" t="s">
        <v>12</v>
      </c>
      <c r="D4" s="8">
        <v>5000</v>
      </c>
      <c r="E4" s="8" t="str" cm="1">
        <f t="array" ref="E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" s="8" t="s">
        <v>13</v>
      </c>
      <c r="G4" cm="1">
        <f t="array" ref="G4">_xlfn.IFS(bank1[[#This Row],[Ledger Amount Dr/Cr]]="Cr",bank1[[#This Row],[Ledger Amount]],bank1[[#This Row],[Ledger Amount Dr/Cr]]="Dr",-bank1[[#This Row],[Ledger Amount]])</f>
        <v>5000</v>
      </c>
      <c r="H4">
        <f>IFERROR(SUM(bank1[[#Headers],[Net]]:bank1[[#This Row],[Net]]),"")</f>
        <v>-157054.97</v>
      </c>
      <c r="I4" t="s">
        <v>10</v>
      </c>
    </row>
    <row r="5" spans="1:9" x14ac:dyDescent="0.35">
      <c r="A5" s="7">
        <v>45017</v>
      </c>
      <c r="B5" s="8" t="s">
        <v>11</v>
      </c>
      <c r="C5" s="8" t="s">
        <v>12</v>
      </c>
      <c r="D5" s="8">
        <v>98000</v>
      </c>
      <c r="E5" s="8" t="str" cm="1">
        <f t="array" ref="E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" s="8" t="s">
        <v>14</v>
      </c>
      <c r="G5" cm="1">
        <f t="array" ref="G5">_xlfn.IFS(bank1[[#This Row],[Ledger Amount Dr/Cr]]="Cr",bank1[[#This Row],[Ledger Amount]],bank1[[#This Row],[Ledger Amount Dr/Cr]]="Dr",-bank1[[#This Row],[Ledger Amount]])</f>
        <v>98000</v>
      </c>
      <c r="H5">
        <f>IFERROR(SUM(bank1[[#Headers],[Net]]:bank1[[#This Row],[Net]]),"")</f>
        <v>-59054.97</v>
      </c>
      <c r="I5" t="s">
        <v>10</v>
      </c>
    </row>
    <row r="6" spans="1:9" x14ac:dyDescent="0.35">
      <c r="A6" s="7">
        <v>45019</v>
      </c>
      <c r="B6" s="8" t="s">
        <v>15</v>
      </c>
      <c r="C6" s="8" t="s">
        <v>16</v>
      </c>
      <c r="D6" s="8">
        <v>84800</v>
      </c>
      <c r="E6" s="8" t="str" cm="1">
        <f t="array" ref="E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" s="8" t="s">
        <v>17</v>
      </c>
      <c r="G6" cm="1">
        <f t="array" ref="G6">_xlfn.IFS(bank1[[#This Row],[Ledger Amount Dr/Cr]]="Cr",bank1[[#This Row],[Ledger Amount]],bank1[[#This Row],[Ledger Amount Dr/Cr]]="Dr",-bank1[[#This Row],[Ledger Amount]])</f>
        <v>-84800</v>
      </c>
      <c r="H6">
        <f>IFERROR(SUM(bank1[[#Headers],[Net]]:bank1[[#This Row],[Net]]),"")</f>
        <v>-143854.97</v>
      </c>
      <c r="I6" t="s">
        <v>10</v>
      </c>
    </row>
    <row r="7" spans="1:9" x14ac:dyDescent="0.35">
      <c r="A7" s="7">
        <v>45020</v>
      </c>
      <c r="B7" s="8" t="s">
        <v>11</v>
      </c>
      <c r="C7" s="8" t="s">
        <v>12</v>
      </c>
      <c r="D7" s="8">
        <v>9000</v>
      </c>
      <c r="E7" s="8" t="str" cm="1">
        <f t="array" ref="E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" s="8" t="s">
        <v>14</v>
      </c>
      <c r="G7" cm="1">
        <f t="array" ref="G7">_xlfn.IFS(bank1[[#This Row],[Ledger Amount Dr/Cr]]="Cr",bank1[[#This Row],[Ledger Amount]],bank1[[#This Row],[Ledger Amount Dr/Cr]]="Dr",-bank1[[#This Row],[Ledger Amount]])</f>
        <v>9000</v>
      </c>
      <c r="H7">
        <f>IFERROR(SUM(bank1[[#Headers],[Net]]:bank1[[#This Row],[Net]]),"")</f>
        <v>-134854.97</v>
      </c>
      <c r="I7" t="s">
        <v>10</v>
      </c>
    </row>
    <row r="8" spans="1:9" x14ac:dyDescent="0.35">
      <c r="A8" s="7">
        <v>45021</v>
      </c>
      <c r="B8" s="8" t="s">
        <v>15</v>
      </c>
      <c r="C8" s="8" t="s">
        <v>16</v>
      </c>
      <c r="D8" s="8">
        <v>5000</v>
      </c>
      <c r="E8" s="8" t="str" cm="1">
        <f t="array" ref="E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" s="8" t="s">
        <v>18</v>
      </c>
      <c r="G8" cm="1">
        <f t="array" ref="G8">_xlfn.IFS(bank1[[#This Row],[Ledger Amount Dr/Cr]]="Cr",bank1[[#This Row],[Ledger Amount]],bank1[[#This Row],[Ledger Amount Dr/Cr]]="Dr",-bank1[[#This Row],[Ledger Amount]])</f>
        <v>-5000</v>
      </c>
      <c r="H8">
        <f>IFERROR(SUM(bank1[[#Headers],[Net]]:bank1[[#This Row],[Net]]),"")</f>
        <v>-139854.97</v>
      </c>
      <c r="I8" t="s">
        <v>10</v>
      </c>
    </row>
    <row r="9" spans="1:9" x14ac:dyDescent="0.35">
      <c r="A9" s="7">
        <v>45021</v>
      </c>
      <c r="B9" s="8" t="s">
        <v>15</v>
      </c>
      <c r="C9" s="8" t="s">
        <v>16</v>
      </c>
      <c r="D9" s="8">
        <v>1500</v>
      </c>
      <c r="E9" s="8" t="str" cm="1">
        <f t="array" ref="E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" s="8" t="s">
        <v>18</v>
      </c>
      <c r="G9" cm="1">
        <f t="array" ref="G9">_xlfn.IFS(bank1[[#This Row],[Ledger Amount Dr/Cr]]="Cr",bank1[[#This Row],[Ledger Amount]],bank1[[#This Row],[Ledger Amount Dr/Cr]]="Dr",-bank1[[#This Row],[Ledger Amount]])</f>
        <v>-1500</v>
      </c>
      <c r="H9">
        <f>IFERROR(SUM(bank1[[#Headers],[Net]]:bank1[[#This Row],[Net]]),"")</f>
        <v>-141354.97</v>
      </c>
      <c r="I9" t="s">
        <v>10</v>
      </c>
    </row>
    <row r="10" spans="1:9" x14ac:dyDescent="0.35">
      <c r="A10" s="7">
        <v>45021</v>
      </c>
      <c r="B10" s="8" t="s">
        <v>11</v>
      </c>
      <c r="C10" s="8" t="s">
        <v>12</v>
      </c>
      <c r="D10" s="8">
        <v>200000</v>
      </c>
      <c r="E10" s="8" t="str" cm="1">
        <f t="array" ref="E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" s="8" t="s">
        <v>19</v>
      </c>
      <c r="G10" cm="1">
        <f t="array" ref="G10">_xlfn.IFS(bank1[[#This Row],[Ledger Amount Dr/Cr]]="Cr",bank1[[#This Row],[Ledger Amount]],bank1[[#This Row],[Ledger Amount Dr/Cr]]="Dr",-bank1[[#This Row],[Ledger Amount]])</f>
        <v>200000</v>
      </c>
      <c r="H10">
        <f>IFERROR(SUM(bank1[[#Headers],[Net]]:bank1[[#This Row],[Net]]),"")</f>
        <v>58645.03</v>
      </c>
      <c r="I10" t="s">
        <v>10</v>
      </c>
    </row>
    <row r="11" spans="1:9" x14ac:dyDescent="0.35">
      <c r="A11" s="7">
        <v>45021</v>
      </c>
      <c r="B11" s="8" t="s">
        <v>11</v>
      </c>
      <c r="C11" s="8" t="s">
        <v>12</v>
      </c>
      <c r="D11" s="8">
        <v>50000</v>
      </c>
      <c r="E11" s="8" t="str" cm="1">
        <f t="array" ref="E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1" s="10" t="s">
        <v>68</v>
      </c>
      <c r="G11" cm="1">
        <f t="array" ref="G11">_xlfn.IFS(bank1[[#This Row],[Ledger Amount Dr/Cr]]="Cr",bank1[[#This Row],[Ledger Amount]],bank1[[#This Row],[Ledger Amount Dr/Cr]]="Dr",-bank1[[#This Row],[Ledger Amount]])</f>
        <v>50000</v>
      </c>
      <c r="H11">
        <f>IFERROR(SUM(bank1[[#Headers],[Net]]:bank1[[#This Row],[Net]]),"")</f>
        <v>108645.03</v>
      </c>
      <c r="I11" t="s">
        <v>10</v>
      </c>
    </row>
    <row r="12" spans="1:9" x14ac:dyDescent="0.35">
      <c r="A12" s="7">
        <v>45021</v>
      </c>
      <c r="B12" s="8" t="s">
        <v>15</v>
      </c>
      <c r="C12" s="8" t="s">
        <v>16</v>
      </c>
      <c r="D12" s="8">
        <v>13200</v>
      </c>
      <c r="E12" s="8" t="str" cm="1">
        <f t="array" ref="E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2" s="8" t="s">
        <v>20</v>
      </c>
      <c r="G12" cm="1">
        <f t="array" ref="G12">_xlfn.IFS(bank1[[#This Row],[Ledger Amount Dr/Cr]]="Cr",bank1[[#This Row],[Ledger Amount]],bank1[[#This Row],[Ledger Amount Dr/Cr]]="Dr",-bank1[[#This Row],[Ledger Amount]])</f>
        <v>-13200</v>
      </c>
      <c r="H12">
        <f>IFERROR(SUM(bank1[[#Headers],[Net]]:bank1[[#This Row],[Net]]),"")</f>
        <v>95445.03</v>
      </c>
      <c r="I12" t="s">
        <v>10</v>
      </c>
    </row>
    <row r="13" spans="1:9" x14ac:dyDescent="0.35">
      <c r="A13" s="7">
        <v>45021</v>
      </c>
      <c r="B13" s="8" t="s">
        <v>15</v>
      </c>
      <c r="C13" s="8" t="s">
        <v>16</v>
      </c>
      <c r="D13" s="8">
        <v>66400</v>
      </c>
      <c r="E13" s="8" t="str" cm="1">
        <f t="array" ref="E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" s="8" t="s">
        <v>21</v>
      </c>
      <c r="G13" cm="1">
        <f t="array" ref="G13">_xlfn.IFS(bank1[[#This Row],[Ledger Amount Dr/Cr]]="Cr",bank1[[#This Row],[Ledger Amount]],bank1[[#This Row],[Ledger Amount Dr/Cr]]="Dr",-bank1[[#This Row],[Ledger Amount]])</f>
        <v>-66400</v>
      </c>
      <c r="H13">
        <f>IFERROR(SUM(bank1[[#Headers],[Net]]:bank1[[#This Row],[Net]]),"")</f>
        <v>29045.03</v>
      </c>
      <c r="I13" t="s">
        <v>10</v>
      </c>
    </row>
    <row r="14" spans="1:9" x14ac:dyDescent="0.35">
      <c r="A14" s="7">
        <v>45021</v>
      </c>
      <c r="B14" s="8" t="s">
        <v>9</v>
      </c>
      <c r="C14" s="8" t="s">
        <v>22</v>
      </c>
      <c r="D14" s="8">
        <v>9.44</v>
      </c>
      <c r="E14" s="8" t="str" cm="1">
        <f t="array" ref="E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4" cm="1">
        <f t="array" ref="G14">_xlfn.IFS(bank1[[#This Row],[Ledger Amount Dr/Cr]]="Cr",bank1[[#This Row],[Ledger Amount]],bank1[[#This Row],[Ledger Amount Dr/Cr]]="Dr",-bank1[[#This Row],[Ledger Amount]])</f>
        <v>-9.44</v>
      </c>
      <c r="H14">
        <f>IFERROR(SUM(bank1[[#Headers],[Net]]:bank1[[#This Row],[Net]]),"")</f>
        <v>29035.59</v>
      </c>
      <c r="I14" t="s">
        <v>10</v>
      </c>
    </row>
    <row r="15" spans="1:9" x14ac:dyDescent="0.35">
      <c r="A15" s="7">
        <v>45021</v>
      </c>
      <c r="B15" s="8" t="s">
        <v>15</v>
      </c>
      <c r="C15" s="8" t="s">
        <v>16</v>
      </c>
      <c r="D15" s="8">
        <v>57000</v>
      </c>
      <c r="E15" s="8" t="str" cm="1">
        <f t="array" ref="E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5" s="8" t="s">
        <v>23</v>
      </c>
      <c r="G15" cm="1">
        <f t="array" ref="G15">_xlfn.IFS(bank1[[#This Row],[Ledger Amount Dr/Cr]]="Cr",bank1[[#This Row],[Ledger Amount]],bank1[[#This Row],[Ledger Amount Dr/Cr]]="Dr",-bank1[[#This Row],[Ledger Amount]])</f>
        <v>-57000</v>
      </c>
      <c r="H15">
        <f>IFERROR(SUM(bank1[[#Headers],[Net]]:bank1[[#This Row],[Net]]),"")</f>
        <v>-27964.41</v>
      </c>
      <c r="I15" t="s">
        <v>10</v>
      </c>
    </row>
    <row r="16" spans="1:9" x14ac:dyDescent="0.35">
      <c r="A16" s="7">
        <v>45021</v>
      </c>
      <c r="B16" s="8" t="s">
        <v>9</v>
      </c>
      <c r="C16" s="8" t="s">
        <v>22</v>
      </c>
      <c r="D16" s="8">
        <v>9.44</v>
      </c>
      <c r="E16" s="8" t="str" cm="1">
        <f t="array" ref="E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6" cm="1">
        <f t="array" ref="G16">_xlfn.IFS(bank1[[#This Row],[Ledger Amount Dr/Cr]]="Cr",bank1[[#This Row],[Ledger Amount]],bank1[[#This Row],[Ledger Amount Dr/Cr]]="Dr",-bank1[[#This Row],[Ledger Amount]])</f>
        <v>-9.44</v>
      </c>
      <c r="H16">
        <f>IFERROR(SUM(bank1[[#Headers],[Net]]:bank1[[#This Row],[Net]]),"")</f>
        <v>-27973.85</v>
      </c>
      <c r="I16" t="s">
        <v>10</v>
      </c>
    </row>
    <row r="17" spans="1:9" x14ac:dyDescent="0.35">
      <c r="A17" s="7">
        <v>45021</v>
      </c>
      <c r="B17" s="8" t="s">
        <v>15</v>
      </c>
      <c r="C17" s="8" t="s">
        <v>16</v>
      </c>
      <c r="D17" s="8">
        <v>76600</v>
      </c>
      <c r="E17" s="8" t="str" cm="1">
        <f t="array" ref="E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7" s="8" t="s">
        <v>23</v>
      </c>
      <c r="G17" cm="1">
        <f t="array" ref="G17">_xlfn.IFS(bank1[[#This Row],[Ledger Amount Dr/Cr]]="Cr",bank1[[#This Row],[Ledger Amount]],bank1[[#This Row],[Ledger Amount Dr/Cr]]="Dr",-bank1[[#This Row],[Ledger Amount]])</f>
        <v>-76600</v>
      </c>
      <c r="H17">
        <f>IFERROR(SUM(bank1[[#Headers],[Net]]:bank1[[#This Row],[Net]]),"")</f>
        <v>-104573.85</v>
      </c>
      <c r="I17" t="s">
        <v>10</v>
      </c>
    </row>
    <row r="18" spans="1:9" x14ac:dyDescent="0.35">
      <c r="A18" s="7">
        <v>45021</v>
      </c>
      <c r="B18" s="8" t="s">
        <v>9</v>
      </c>
      <c r="C18" s="8" t="s">
        <v>22</v>
      </c>
      <c r="D18" s="8">
        <v>9.44</v>
      </c>
      <c r="E18" s="8" t="str" cm="1">
        <f t="array" ref="E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8" cm="1">
        <f t="array" ref="G18">_xlfn.IFS(bank1[[#This Row],[Ledger Amount Dr/Cr]]="Cr",bank1[[#This Row],[Ledger Amount]],bank1[[#This Row],[Ledger Amount Dr/Cr]]="Dr",-bank1[[#This Row],[Ledger Amount]])</f>
        <v>-9.44</v>
      </c>
      <c r="H18">
        <f>IFERROR(SUM(bank1[[#Headers],[Net]]:bank1[[#This Row],[Net]]),"")</f>
        <v>-104583.29000000001</v>
      </c>
      <c r="I18" t="s">
        <v>10</v>
      </c>
    </row>
    <row r="19" spans="1:9" x14ac:dyDescent="0.35">
      <c r="A19" s="7">
        <v>45022</v>
      </c>
      <c r="B19" s="8" t="s">
        <v>15</v>
      </c>
      <c r="C19" s="8" t="s">
        <v>16</v>
      </c>
      <c r="D19" s="8">
        <v>10000</v>
      </c>
      <c r="E19" s="8" t="str" cm="1">
        <f t="array" ref="E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9" s="8" t="s">
        <v>18</v>
      </c>
      <c r="G19" cm="1">
        <f t="array" ref="G19">_xlfn.IFS(bank1[[#This Row],[Ledger Amount Dr/Cr]]="Cr",bank1[[#This Row],[Ledger Amount]],bank1[[#This Row],[Ledger Amount Dr/Cr]]="Dr",-bank1[[#This Row],[Ledger Amount]])</f>
        <v>-10000</v>
      </c>
      <c r="H19">
        <f>IFERROR(SUM(bank1[[#Headers],[Net]]:bank1[[#This Row],[Net]]),"")</f>
        <v>-114583.29000000001</v>
      </c>
      <c r="I19" t="s">
        <v>10</v>
      </c>
    </row>
    <row r="20" spans="1:9" x14ac:dyDescent="0.35">
      <c r="A20" s="7">
        <v>45026</v>
      </c>
      <c r="B20" s="8" t="s">
        <v>15</v>
      </c>
      <c r="C20" s="8" t="s">
        <v>16</v>
      </c>
      <c r="D20" s="8">
        <v>25000</v>
      </c>
      <c r="E20" s="8" t="str" cm="1">
        <f t="array" ref="E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" s="8" t="s">
        <v>24</v>
      </c>
      <c r="G20" cm="1">
        <f t="array" ref="G20">_xlfn.IFS(bank1[[#This Row],[Ledger Amount Dr/Cr]]="Cr",bank1[[#This Row],[Ledger Amount]],bank1[[#This Row],[Ledger Amount Dr/Cr]]="Dr",-bank1[[#This Row],[Ledger Amount]])</f>
        <v>-25000</v>
      </c>
      <c r="H20">
        <f>IFERROR(SUM(bank1[[#Headers],[Net]]:bank1[[#This Row],[Net]]),"")</f>
        <v>-139583.29</v>
      </c>
      <c r="I20" t="s">
        <v>10</v>
      </c>
    </row>
    <row r="21" spans="1:9" x14ac:dyDescent="0.35">
      <c r="A21" s="7">
        <v>45027</v>
      </c>
      <c r="B21" s="8" t="s">
        <v>15</v>
      </c>
      <c r="C21" s="8" t="s">
        <v>16</v>
      </c>
      <c r="D21" s="8">
        <v>1000</v>
      </c>
      <c r="E21" s="8" t="str" cm="1">
        <f t="array" ref="E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" s="8" t="s">
        <v>18</v>
      </c>
      <c r="G21" cm="1">
        <f t="array" ref="G21">_xlfn.IFS(bank1[[#This Row],[Ledger Amount Dr/Cr]]="Cr",bank1[[#This Row],[Ledger Amount]],bank1[[#This Row],[Ledger Amount Dr/Cr]]="Dr",-bank1[[#This Row],[Ledger Amount]])</f>
        <v>-1000</v>
      </c>
      <c r="H21">
        <f>IFERROR(SUM(bank1[[#Headers],[Net]]:bank1[[#This Row],[Net]]),"")</f>
        <v>-140583.29</v>
      </c>
      <c r="I21" t="s">
        <v>10</v>
      </c>
    </row>
    <row r="22" spans="1:9" x14ac:dyDescent="0.35">
      <c r="A22" s="7">
        <v>45028</v>
      </c>
      <c r="B22" s="8" t="s">
        <v>25</v>
      </c>
      <c r="C22" s="8" t="s">
        <v>26</v>
      </c>
      <c r="D22" s="8">
        <v>10000</v>
      </c>
      <c r="E22" s="8" t="str" cm="1">
        <f t="array" ref="E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" s="8" t="s">
        <v>27</v>
      </c>
      <c r="G22" cm="1">
        <f t="array" ref="G22">_xlfn.IFS(bank1[[#This Row],[Ledger Amount Dr/Cr]]="Cr",bank1[[#This Row],[Ledger Amount]],bank1[[#This Row],[Ledger Amount Dr/Cr]]="Dr",-bank1[[#This Row],[Ledger Amount]])</f>
        <v>-10000</v>
      </c>
      <c r="H22">
        <f>IFERROR(SUM(bank1[[#Headers],[Net]]:bank1[[#This Row],[Net]]),"")</f>
        <v>-150583.29</v>
      </c>
      <c r="I22" t="s">
        <v>10</v>
      </c>
    </row>
    <row r="23" spans="1:9" x14ac:dyDescent="0.35">
      <c r="A23" s="7">
        <v>45028</v>
      </c>
      <c r="B23" s="8" t="s">
        <v>9</v>
      </c>
      <c r="C23" s="8" t="s">
        <v>22</v>
      </c>
      <c r="D23" s="8">
        <v>24.78</v>
      </c>
      <c r="E23" s="8" t="str" cm="1">
        <f t="array" ref="E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3" cm="1">
        <f t="array" ref="G23">_xlfn.IFS(bank1[[#This Row],[Ledger Amount Dr/Cr]]="Cr",bank1[[#This Row],[Ledger Amount]],bank1[[#This Row],[Ledger Amount Dr/Cr]]="Dr",-bank1[[#This Row],[Ledger Amount]])</f>
        <v>-24.78</v>
      </c>
      <c r="H23">
        <f>IFERROR(SUM(bank1[[#Headers],[Net]]:bank1[[#This Row],[Net]]),"")</f>
        <v>-150608.07</v>
      </c>
      <c r="I23" t="s">
        <v>10</v>
      </c>
    </row>
    <row r="24" spans="1:9" x14ac:dyDescent="0.35">
      <c r="A24" s="7">
        <v>45028</v>
      </c>
      <c r="B24" s="8" t="s">
        <v>25</v>
      </c>
      <c r="C24" s="8" t="s">
        <v>26</v>
      </c>
      <c r="D24" s="8">
        <v>10000</v>
      </c>
      <c r="E24" s="8" t="str" cm="1">
        <f t="array" ref="E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" s="8" t="s">
        <v>27</v>
      </c>
      <c r="G24" cm="1">
        <f t="array" ref="G24">_xlfn.IFS(bank1[[#This Row],[Ledger Amount Dr/Cr]]="Cr",bank1[[#This Row],[Ledger Amount]],bank1[[#This Row],[Ledger Amount Dr/Cr]]="Dr",-bank1[[#This Row],[Ledger Amount]])</f>
        <v>-10000</v>
      </c>
      <c r="H24">
        <f>IFERROR(SUM(bank1[[#Headers],[Net]]:bank1[[#This Row],[Net]]),"")</f>
        <v>-160608.07</v>
      </c>
      <c r="I24" t="s">
        <v>10</v>
      </c>
    </row>
    <row r="25" spans="1:9" x14ac:dyDescent="0.35">
      <c r="A25" s="7">
        <v>45028</v>
      </c>
      <c r="B25" s="8" t="s">
        <v>9</v>
      </c>
      <c r="C25" s="8" t="s">
        <v>22</v>
      </c>
      <c r="D25" s="8">
        <v>24.78</v>
      </c>
      <c r="E25" s="8" t="str" cm="1">
        <f t="array" ref="E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5" cm="1">
        <f t="array" ref="G25">_xlfn.IFS(bank1[[#This Row],[Ledger Amount Dr/Cr]]="Cr",bank1[[#This Row],[Ledger Amount]],bank1[[#This Row],[Ledger Amount Dr/Cr]]="Dr",-bank1[[#This Row],[Ledger Amount]])</f>
        <v>-24.78</v>
      </c>
      <c r="H25">
        <f>IFERROR(SUM(bank1[[#Headers],[Net]]:bank1[[#This Row],[Net]]),"")</f>
        <v>-160632.85</v>
      </c>
      <c r="I25" t="s">
        <v>10</v>
      </c>
    </row>
    <row r="26" spans="1:9" x14ac:dyDescent="0.35">
      <c r="A26" s="7">
        <v>45029</v>
      </c>
      <c r="B26" s="8" t="s">
        <v>11</v>
      </c>
      <c r="C26" s="8" t="s">
        <v>12</v>
      </c>
      <c r="D26" s="8">
        <v>115600</v>
      </c>
      <c r="E26" s="8" t="str" cm="1">
        <f t="array" ref="E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" s="10" t="s">
        <v>18</v>
      </c>
      <c r="G26" cm="1">
        <f t="array" ref="G26">_xlfn.IFS(bank1[[#This Row],[Ledger Amount Dr/Cr]]="Cr",bank1[[#This Row],[Ledger Amount]],bank1[[#This Row],[Ledger Amount Dr/Cr]]="Dr",-bank1[[#This Row],[Ledger Amount]])</f>
        <v>115600</v>
      </c>
      <c r="H26">
        <f>IFERROR(SUM(bank1[[#Headers],[Net]]:bank1[[#This Row],[Net]]),"")</f>
        <v>-45032.850000000006</v>
      </c>
      <c r="I26" t="s">
        <v>10</v>
      </c>
    </row>
    <row r="27" spans="1:9" x14ac:dyDescent="0.35">
      <c r="A27" s="7">
        <v>45030</v>
      </c>
      <c r="B27" s="8" t="s">
        <v>15</v>
      </c>
      <c r="C27" s="8" t="s">
        <v>16</v>
      </c>
      <c r="D27" s="8">
        <v>25000</v>
      </c>
      <c r="E27" s="8" t="str" cm="1">
        <f t="array" ref="E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" s="8" t="s">
        <v>18</v>
      </c>
      <c r="G27" cm="1">
        <f t="array" ref="G27">_xlfn.IFS(bank1[[#This Row],[Ledger Amount Dr/Cr]]="Cr",bank1[[#This Row],[Ledger Amount]],bank1[[#This Row],[Ledger Amount Dr/Cr]]="Dr",-bank1[[#This Row],[Ledger Amount]])</f>
        <v>-25000</v>
      </c>
      <c r="H27">
        <f>IFERROR(SUM(bank1[[#Headers],[Net]]:bank1[[#This Row],[Net]]),"")</f>
        <v>-70032.850000000006</v>
      </c>
      <c r="I27" t="s">
        <v>10</v>
      </c>
    </row>
    <row r="28" spans="1:9" x14ac:dyDescent="0.35">
      <c r="A28" s="7">
        <v>45030</v>
      </c>
      <c r="B28" s="8" t="s">
        <v>25</v>
      </c>
      <c r="C28" s="8" t="s">
        <v>26</v>
      </c>
      <c r="D28" s="8">
        <v>5000</v>
      </c>
      <c r="E28" s="8" t="str" cm="1">
        <f t="array" ref="E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" s="8" t="s">
        <v>27</v>
      </c>
      <c r="G28" cm="1">
        <f t="array" ref="G28">_xlfn.IFS(bank1[[#This Row],[Ledger Amount Dr/Cr]]="Cr",bank1[[#This Row],[Ledger Amount]],bank1[[#This Row],[Ledger Amount Dr/Cr]]="Dr",-bank1[[#This Row],[Ledger Amount]])</f>
        <v>-5000</v>
      </c>
      <c r="H28">
        <f>IFERROR(SUM(bank1[[#Headers],[Net]]:bank1[[#This Row],[Net]]),"")</f>
        <v>-75032.850000000006</v>
      </c>
      <c r="I28" t="s">
        <v>10</v>
      </c>
    </row>
    <row r="29" spans="1:9" x14ac:dyDescent="0.35">
      <c r="A29" s="7">
        <v>45031</v>
      </c>
      <c r="B29" s="8" t="s">
        <v>11</v>
      </c>
      <c r="C29" s="8" t="s">
        <v>12</v>
      </c>
      <c r="D29" s="8">
        <v>6600</v>
      </c>
      <c r="E29" s="8" t="str" cm="1">
        <f t="array" ref="E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" s="10" t="s">
        <v>18</v>
      </c>
      <c r="G29" cm="1">
        <f t="array" ref="G29">_xlfn.IFS(bank1[[#This Row],[Ledger Amount Dr/Cr]]="Cr",bank1[[#This Row],[Ledger Amount]],bank1[[#This Row],[Ledger Amount Dr/Cr]]="Dr",-bank1[[#This Row],[Ledger Amount]])</f>
        <v>6600</v>
      </c>
      <c r="H29">
        <f>IFERROR(SUM(bank1[[#Headers],[Net]]:bank1[[#This Row],[Net]]),"")</f>
        <v>-68432.850000000006</v>
      </c>
      <c r="I29" t="s">
        <v>10</v>
      </c>
    </row>
    <row r="30" spans="1:9" x14ac:dyDescent="0.35">
      <c r="A30" s="7">
        <v>45031</v>
      </c>
      <c r="B30" s="8" t="s">
        <v>25</v>
      </c>
      <c r="C30" s="8" t="s">
        <v>26</v>
      </c>
      <c r="D30" s="8">
        <v>10000</v>
      </c>
      <c r="E30" s="8" t="str" cm="1">
        <f t="array" ref="E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" s="8" t="s">
        <v>27</v>
      </c>
      <c r="G30" cm="1">
        <f t="array" ref="G30">_xlfn.IFS(bank1[[#This Row],[Ledger Amount Dr/Cr]]="Cr",bank1[[#This Row],[Ledger Amount]],bank1[[#This Row],[Ledger Amount Dr/Cr]]="Dr",-bank1[[#This Row],[Ledger Amount]])</f>
        <v>-10000</v>
      </c>
      <c r="H30">
        <f>IFERROR(SUM(bank1[[#Headers],[Net]]:bank1[[#This Row],[Net]]),"")</f>
        <v>-78432.850000000006</v>
      </c>
      <c r="I30" t="s">
        <v>10</v>
      </c>
    </row>
    <row r="31" spans="1:9" x14ac:dyDescent="0.35">
      <c r="A31" s="7">
        <v>45031</v>
      </c>
      <c r="B31" s="8" t="s">
        <v>9</v>
      </c>
      <c r="C31" s="8" t="s">
        <v>22</v>
      </c>
      <c r="D31" s="8">
        <v>24.78</v>
      </c>
      <c r="E31" s="8" t="str" cm="1">
        <f t="array" ref="E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1" cm="1">
        <f t="array" ref="G31">_xlfn.IFS(bank1[[#This Row],[Ledger Amount Dr/Cr]]="Cr",bank1[[#This Row],[Ledger Amount]],bank1[[#This Row],[Ledger Amount Dr/Cr]]="Dr",-bank1[[#This Row],[Ledger Amount]])</f>
        <v>-24.78</v>
      </c>
      <c r="H31">
        <f>IFERROR(SUM(bank1[[#Headers],[Net]]:bank1[[#This Row],[Net]]),"")</f>
        <v>-78457.63</v>
      </c>
      <c r="I31" t="s">
        <v>10</v>
      </c>
    </row>
    <row r="32" spans="1:9" x14ac:dyDescent="0.35">
      <c r="A32" s="7">
        <v>45031</v>
      </c>
      <c r="B32" s="8" t="s">
        <v>25</v>
      </c>
      <c r="C32" s="8" t="s">
        <v>26</v>
      </c>
      <c r="D32" s="8">
        <v>10000</v>
      </c>
      <c r="E32" s="8" t="str" cm="1">
        <f t="array" ref="E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" s="8" t="s">
        <v>27</v>
      </c>
      <c r="G32" cm="1">
        <f t="array" ref="G32">_xlfn.IFS(bank1[[#This Row],[Ledger Amount Dr/Cr]]="Cr",bank1[[#This Row],[Ledger Amount]],bank1[[#This Row],[Ledger Amount Dr/Cr]]="Dr",-bank1[[#This Row],[Ledger Amount]])</f>
        <v>-10000</v>
      </c>
      <c r="H32">
        <f>IFERROR(SUM(bank1[[#Headers],[Net]]:bank1[[#This Row],[Net]]),"")</f>
        <v>-88457.63</v>
      </c>
      <c r="I32" t="s">
        <v>10</v>
      </c>
    </row>
    <row r="33" spans="1:9" x14ac:dyDescent="0.35">
      <c r="A33" s="7">
        <v>45031</v>
      </c>
      <c r="B33" s="8" t="s">
        <v>9</v>
      </c>
      <c r="C33" s="8" t="s">
        <v>22</v>
      </c>
      <c r="D33" s="8">
        <v>24.78</v>
      </c>
      <c r="E33" s="8" t="str" cm="1">
        <f t="array" ref="E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3" cm="1">
        <f t="array" ref="G33">_xlfn.IFS(bank1[[#This Row],[Ledger Amount Dr/Cr]]="Cr",bank1[[#This Row],[Ledger Amount]],bank1[[#This Row],[Ledger Amount Dr/Cr]]="Dr",-bank1[[#This Row],[Ledger Amount]])</f>
        <v>-24.78</v>
      </c>
      <c r="H33">
        <f>IFERROR(SUM(bank1[[#Headers],[Net]]:bank1[[#This Row],[Net]]),"")</f>
        <v>-88482.41</v>
      </c>
      <c r="I33" t="s">
        <v>10</v>
      </c>
    </row>
    <row r="34" spans="1:9" x14ac:dyDescent="0.35">
      <c r="A34" s="7">
        <v>45031</v>
      </c>
      <c r="B34" s="8" t="s">
        <v>11</v>
      </c>
      <c r="C34" s="8" t="s">
        <v>12</v>
      </c>
      <c r="D34" s="8">
        <v>2200</v>
      </c>
      <c r="E34" s="8" t="str" cm="1">
        <f t="array" ref="E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4" s="10" t="s">
        <v>18</v>
      </c>
      <c r="G34" cm="1">
        <f t="array" ref="G34">_xlfn.IFS(bank1[[#This Row],[Ledger Amount Dr/Cr]]="Cr",bank1[[#This Row],[Ledger Amount]],bank1[[#This Row],[Ledger Amount Dr/Cr]]="Dr",-bank1[[#This Row],[Ledger Amount]])</f>
        <v>2200</v>
      </c>
      <c r="H34">
        <f>IFERROR(SUM(bank1[[#Headers],[Net]]:bank1[[#This Row],[Net]]),"")</f>
        <v>-86282.41</v>
      </c>
      <c r="I34" t="s">
        <v>10</v>
      </c>
    </row>
    <row r="35" spans="1:9" x14ac:dyDescent="0.35">
      <c r="A35" s="7">
        <v>45033</v>
      </c>
      <c r="B35" s="8" t="s">
        <v>11</v>
      </c>
      <c r="C35" s="8" t="s">
        <v>12</v>
      </c>
      <c r="D35" s="8">
        <v>20000</v>
      </c>
      <c r="E35" s="8" t="str" cm="1">
        <f t="array" ref="E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" s="8" t="s">
        <v>28</v>
      </c>
      <c r="G35" cm="1">
        <f t="array" ref="G35">_xlfn.IFS(bank1[[#This Row],[Ledger Amount Dr/Cr]]="Cr",bank1[[#This Row],[Ledger Amount]],bank1[[#This Row],[Ledger Amount Dr/Cr]]="Dr",-bank1[[#This Row],[Ledger Amount]])</f>
        <v>20000</v>
      </c>
      <c r="H35">
        <f>IFERROR(SUM(bank1[[#Headers],[Net]]:bank1[[#This Row],[Net]]),"")</f>
        <v>-66282.41</v>
      </c>
      <c r="I35" t="s">
        <v>10</v>
      </c>
    </row>
    <row r="36" spans="1:9" x14ac:dyDescent="0.35">
      <c r="A36" s="7">
        <v>45034</v>
      </c>
      <c r="B36" s="8" t="s">
        <v>15</v>
      </c>
      <c r="C36" s="8" t="s">
        <v>16</v>
      </c>
      <c r="D36" s="8">
        <v>9000</v>
      </c>
      <c r="E36" s="8" t="str" cm="1">
        <f t="array" ref="E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6" s="8" t="s">
        <v>29</v>
      </c>
      <c r="G36" cm="1">
        <f t="array" ref="G36">_xlfn.IFS(bank1[[#This Row],[Ledger Amount Dr/Cr]]="Cr",bank1[[#This Row],[Ledger Amount]],bank1[[#This Row],[Ledger Amount Dr/Cr]]="Dr",-bank1[[#This Row],[Ledger Amount]])</f>
        <v>-9000</v>
      </c>
      <c r="H36">
        <f>IFERROR(SUM(bank1[[#Headers],[Net]]:bank1[[#This Row],[Net]]),"")</f>
        <v>-75282.41</v>
      </c>
      <c r="I36" t="s">
        <v>10</v>
      </c>
    </row>
    <row r="37" spans="1:9" x14ac:dyDescent="0.35">
      <c r="A37" s="7">
        <v>45035</v>
      </c>
      <c r="B37" s="8" t="s">
        <v>9</v>
      </c>
      <c r="C37" s="8" t="s">
        <v>303</v>
      </c>
      <c r="D37" s="8">
        <v>25000</v>
      </c>
      <c r="E37" s="8" t="str" cm="1">
        <f t="array" ref="E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" s="8" t="s">
        <v>31</v>
      </c>
      <c r="G37" cm="1">
        <f t="array" ref="G37">_xlfn.IFS(bank1[[#This Row],[Ledger Amount Dr/Cr]]="Cr",bank1[[#This Row],[Ledger Amount]],bank1[[#This Row],[Ledger Amount Dr/Cr]]="Dr",-bank1[[#This Row],[Ledger Amount]])</f>
        <v>-25000</v>
      </c>
      <c r="H37">
        <f>IFERROR(SUM(bank1[[#Headers],[Net]]:bank1[[#This Row],[Net]]),"")</f>
        <v>-100282.41</v>
      </c>
      <c r="I37" t="s">
        <v>10</v>
      </c>
    </row>
    <row r="38" spans="1:9" x14ac:dyDescent="0.35">
      <c r="A38" s="7">
        <v>45035</v>
      </c>
      <c r="B38" s="8" t="s">
        <v>15</v>
      </c>
      <c r="C38" s="8" t="s">
        <v>16</v>
      </c>
      <c r="D38" s="8">
        <v>50000</v>
      </c>
      <c r="E38" s="8" t="str" cm="1">
        <f t="array" ref="E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8" s="8" t="s">
        <v>32</v>
      </c>
      <c r="G38" cm="1">
        <f t="array" ref="G38">_xlfn.IFS(bank1[[#This Row],[Ledger Amount Dr/Cr]]="Cr",bank1[[#This Row],[Ledger Amount]],bank1[[#This Row],[Ledger Amount Dr/Cr]]="Dr",-bank1[[#This Row],[Ledger Amount]])</f>
        <v>-50000</v>
      </c>
      <c r="H38">
        <f>IFERROR(SUM(bank1[[#Headers],[Net]]:bank1[[#This Row],[Net]]),"")</f>
        <v>-150282.41</v>
      </c>
      <c r="I38" t="s">
        <v>10</v>
      </c>
    </row>
    <row r="39" spans="1:9" x14ac:dyDescent="0.35">
      <c r="A39" s="7">
        <v>45035</v>
      </c>
      <c r="B39" s="8" t="s">
        <v>9</v>
      </c>
      <c r="C39" s="8" t="s">
        <v>22</v>
      </c>
      <c r="D39" s="8">
        <v>9.44</v>
      </c>
      <c r="E39" s="8" t="str" cm="1">
        <f t="array" ref="E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9" cm="1">
        <f t="array" ref="G39">_xlfn.IFS(bank1[[#This Row],[Ledger Amount Dr/Cr]]="Cr",bank1[[#This Row],[Ledger Amount]],bank1[[#This Row],[Ledger Amount Dr/Cr]]="Dr",-bank1[[#This Row],[Ledger Amount]])</f>
        <v>-9.44</v>
      </c>
      <c r="H39">
        <f>IFERROR(SUM(bank1[[#Headers],[Net]]:bank1[[#This Row],[Net]]),"")</f>
        <v>-150291.85</v>
      </c>
      <c r="I39" t="s">
        <v>10</v>
      </c>
    </row>
    <row r="40" spans="1:9" x14ac:dyDescent="0.35">
      <c r="A40" s="7">
        <v>45035</v>
      </c>
      <c r="B40" s="8" t="s">
        <v>11</v>
      </c>
      <c r="C40" s="8" t="s">
        <v>12</v>
      </c>
      <c r="D40" s="8">
        <v>50000</v>
      </c>
      <c r="E40" s="8" t="str" cm="1">
        <f t="array" ref="E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0" s="8" t="s">
        <v>28</v>
      </c>
      <c r="G40" cm="1">
        <f t="array" ref="G40">_xlfn.IFS(bank1[[#This Row],[Ledger Amount Dr/Cr]]="Cr",bank1[[#This Row],[Ledger Amount]],bank1[[#This Row],[Ledger Amount Dr/Cr]]="Dr",-bank1[[#This Row],[Ledger Amount]])</f>
        <v>50000</v>
      </c>
      <c r="H40">
        <f>IFERROR(SUM(bank1[[#Headers],[Net]]:bank1[[#This Row],[Net]]),"")</f>
        <v>-100291.85</v>
      </c>
      <c r="I40" t="s">
        <v>10</v>
      </c>
    </row>
    <row r="41" spans="1:9" x14ac:dyDescent="0.35">
      <c r="A41" s="7">
        <v>45035</v>
      </c>
      <c r="B41" s="8" t="s">
        <v>15</v>
      </c>
      <c r="C41" s="8" t="s">
        <v>16</v>
      </c>
      <c r="D41" s="8">
        <v>50000</v>
      </c>
      <c r="E41" s="8" t="str" cm="1">
        <f t="array" ref="E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" s="8" t="s">
        <v>32</v>
      </c>
      <c r="G41" cm="1">
        <f t="array" ref="G41">_xlfn.IFS(bank1[[#This Row],[Ledger Amount Dr/Cr]]="Cr",bank1[[#This Row],[Ledger Amount]],bank1[[#This Row],[Ledger Amount Dr/Cr]]="Dr",-bank1[[#This Row],[Ledger Amount]])</f>
        <v>-50000</v>
      </c>
      <c r="H41">
        <f>IFERROR(SUM(bank1[[#Headers],[Net]]:bank1[[#This Row],[Net]]),"")</f>
        <v>-150291.85</v>
      </c>
      <c r="I41" t="s">
        <v>10</v>
      </c>
    </row>
    <row r="42" spans="1:9" x14ac:dyDescent="0.35">
      <c r="A42" s="7">
        <v>45035</v>
      </c>
      <c r="B42" s="8" t="s">
        <v>9</v>
      </c>
      <c r="C42" s="8" t="s">
        <v>22</v>
      </c>
      <c r="D42" s="8">
        <v>9.44</v>
      </c>
      <c r="E42" s="8" t="str" cm="1">
        <f t="array" ref="E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2" cm="1">
        <f t="array" ref="G42">_xlfn.IFS(bank1[[#This Row],[Ledger Amount Dr/Cr]]="Cr",bank1[[#This Row],[Ledger Amount]],bank1[[#This Row],[Ledger Amount Dr/Cr]]="Dr",-bank1[[#This Row],[Ledger Amount]])</f>
        <v>-9.44</v>
      </c>
      <c r="H42">
        <f>IFERROR(SUM(bank1[[#Headers],[Net]]:bank1[[#This Row],[Net]]),"")</f>
        <v>-150301.29</v>
      </c>
      <c r="I42" t="s">
        <v>10</v>
      </c>
    </row>
    <row r="43" spans="1:9" x14ac:dyDescent="0.35">
      <c r="A43" s="7">
        <v>45035</v>
      </c>
      <c r="B43" s="8" t="s">
        <v>15</v>
      </c>
      <c r="C43" s="8" t="s">
        <v>16</v>
      </c>
      <c r="D43" s="8">
        <v>5823</v>
      </c>
      <c r="E43" s="8" t="str" cm="1">
        <f t="array" ref="E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" s="8" t="s">
        <v>18</v>
      </c>
      <c r="G43" cm="1">
        <f t="array" ref="G43">_xlfn.IFS(bank1[[#This Row],[Ledger Amount Dr/Cr]]="Cr",bank1[[#This Row],[Ledger Amount]],bank1[[#This Row],[Ledger Amount Dr/Cr]]="Dr",-bank1[[#This Row],[Ledger Amount]])</f>
        <v>-5823</v>
      </c>
      <c r="H43">
        <f>IFERROR(SUM(bank1[[#Headers],[Net]]:bank1[[#This Row],[Net]]),"")</f>
        <v>-156124.29</v>
      </c>
      <c r="I43" t="s">
        <v>10</v>
      </c>
    </row>
    <row r="44" spans="1:9" x14ac:dyDescent="0.35">
      <c r="A44" s="7">
        <v>45035</v>
      </c>
      <c r="B44" s="8" t="s">
        <v>9</v>
      </c>
      <c r="C44" s="8" t="s">
        <v>303</v>
      </c>
      <c r="D44" s="8">
        <v>500</v>
      </c>
      <c r="E44" s="8" t="str" cm="1">
        <f t="array" ref="E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" s="8" t="s">
        <v>33</v>
      </c>
      <c r="G44" cm="1">
        <f t="array" ref="G44">_xlfn.IFS(bank1[[#This Row],[Ledger Amount Dr/Cr]]="Cr",bank1[[#This Row],[Ledger Amount]],bank1[[#This Row],[Ledger Amount Dr/Cr]]="Dr",-bank1[[#This Row],[Ledger Amount]])</f>
        <v>-500</v>
      </c>
      <c r="H44">
        <f>IFERROR(SUM(bank1[[#Headers],[Net]]:bank1[[#This Row],[Net]]),"")</f>
        <v>-156624.29</v>
      </c>
      <c r="I44" t="s">
        <v>10</v>
      </c>
    </row>
    <row r="45" spans="1:9" x14ac:dyDescent="0.35">
      <c r="A45" s="7">
        <v>45036</v>
      </c>
      <c r="B45" s="8" t="s">
        <v>25</v>
      </c>
      <c r="C45" s="8" t="s">
        <v>26</v>
      </c>
      <c r="D45" s="8">
        <v>49000</v>
      </c>
      <c r="E45" s="8" t="str" cm="1">
        <f t="array" ref="E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5" s="8" t="s">
        <v>34</v>
      </c>
      <c r="G45" cm="1">
        <f t="array" ref="G45">_xlfn.IFS(bank1[[#This Row],[Ledger Amount Dr/Cr]]="Cr",bank1[[#This Row],[Ledger Amount]],bank1[[#This Row],[Ledger Amount Dr/Cr]]="Dr",-bank1[[#This Row],[Ledger Amount]])</f>
        <v>49000</v>
      </c>
      <c r="H45">
        <f>IFERROR(SUM(bank1[[#Headers],[Net]]:bank1[[#This Row],[Net]]),"")</f>
        <v>-107624.29000000001</v>
      </c>
      <c r="I45" t="s">
        <v>10</v>
      </c>
    </row>
    <row r="46" spans="1:9" x14ac:dyDescent="0.35">
      <c r="A46" s="7">
        <v>45037</v>
      </c>
      <c r="B46" s="8" t="s">
        <v>15</v>
      </c>
      <c r="C46" s="8" t="s">
        <v>16</v>
      </c>
      <c r="D46" s="8">
        <v>15000</v>
      </c>
      <c r="E46" s="8" t="str" cm="1">
        <f t="array" ref="E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6" s="8" t="s">
        <v>18</v>
      </c>
      <c r="G46" cm="1">
        <f t="array" ref="G46">_xlfn.IFS(bank1[[#This Row],[Ledger Amount Dr/Cr]]="Cr",bank1[[#This Row],[Ledger Amount]],bank1[[#This Row],[Ledger Amount Dr/Cr]]="Dr",-bank1[[#This Row],[Ledger Amount]])</f>
        <v>-15000</v>
      </c>
      <c r="H46">
        <f>IFERROR(SUM(bank1[[#Headers],[Net]]:bank1[[#This Row],[Net]]),"")</f>
        <v>-122624.29000000001</v>
      </c>
      <c r="I46" t="s">
        <v>10</v>
      </c>
    </row>
    <row r="47" spans="1:9" x14ac:dyDescent="0.35">
      <c r="A47" s="7">
        <v>45037</v>
      </c>
      <c r="B47" s="8" t="s">
        <v>25</v>
      </c>
      <c r="C47" s="8" t="s">
        <v>26</v>
      </c>
      <c r="D47" s="8">
        <v>49000</v>
      </c>
      <c r="E47" s="8" t="str" cm="1">
        <f t="array" ref="E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7" s="8" t="s">
        <v>34</v>
      </c>
      <c r="G47" cm="1">
        <f t="array" ref="G47">_xlfn.IFS(bank1[[#This Row],[Ledger Amount Dr/Cr]]="Cr",bank1[[#This Row],[Ledger Amount]],bank1[[#This Row],[Ledger Amount Dr/Cr]]="Dr",-bank1[[#This Row],[Ledger Amount]])</f>
        <v>49000</v>
      </c>
      <c r="H47">
        <f>IFERROR(SUM(bank1[[#Headers],[Net]]:bank1[[#This Row],[Net]]),"")</f>
        <v>-73624.290000000008</v>
      </c>
      <c r="I47" t="s">
        <v>10</v>
      </c>
    </row>
    <row r="48" spans="1:9" x14ac:dyDescent="0.35">
      <c r="A48" s="7">
        <v>45037</v>
      </c>
      <c r="B48" s="8" t="s">
        <v>15</v>
      </c>
      <c r="C48" s="8" t="s">
        <v>16</v>
      </c>
      <c r="D48" s="8">
        <v>20000</v>
      </c>
      <c r="E48" s="8" t="str" cm="1">
        <f t="array" ref="E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" s="8" t="s">
        <v>18</v>
      </c>
      <c r="G48" cm="1">
        <f t="array" ref="G48">_xlfn.IFS(bank1[[#This Row],[Ledger Amount Dr/Cr]]="Cr",bank1[[#This Row],[Ledger Amount]],bank1[[#This Row],[Ledger Amount Dr/Cr]]="Dr",-bank1[[#This Row],[Ledger Amount]])</f>
        <v>-20000</v>
      </c>
      <c r="H48">
        <f>IFERROR(SUM(bank1[[#Headers],[Net]]:bank1[[#This Row],[Net]]),"")</f>
        <v>-93624.290000000008</v>
      </c>
      <c r="I48" t="s">
        <v>10</v>
      </c>
    </row>
    <row r="49" spans="1:9" x14ac:dyDescent="0.35">
      <c r="A49" s="7">
        <v>45038</v>
      </c>
      <c r="B49" s="8" t="s">
        <v>9</v>
      </c>
      <c r="C49" s="8" t="s">
        <v>35</v>
      </c>
      <c r="D49" s="8">
        <v>2000</v>
      </c>
      <c r="E49" s="8" t="str" cm="1">
        <f t="array" ref="E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" s="8" t="s">
        <v>36</v>
      </c>
      <c r="G49" cm="1">
        <f t="array" ref="G49">_xlfn.IFS(bank1[[#This Row],[Ledger Amount Dr/Cr]]="Cr",bank1[[#This Row],[Ledger Amount]],bank1[[#This Row],[Ledger Amount Dr/Cr]]="Dr",-bank1[[#This Row],[Ledger Amount]])</f>
        <v>-2000</v>
      </c>
      <c r="H49">
        <f>IFERROR(SUM(bank1[[#Headers],[Net]]:bank1[[#This Row],[Net]]),"")</f>
        <v>-95624.290000000008</v>
      </c>
      <c r="I49" t="s">
        <v>10</v>
      </c>
    </row>
    <row r="50" spans="1:9" x14ac:dyDescent="0.35">
      <c r="A50" s="7">
        <v>45038</v>
      </c>
      <c r="B50" s="8" t="s">
        <v>9</v>
      </c>
      <c r="C50" s="8" t="s">
        <v>22</v>
      </c>
      <c r="D50" s="8">
        <v>3.54</v>
      </c>
      <c r="E50" s="8" t="str" cm="1">
        <f t="array" ref="E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0" cm="1">
        <f t="array" ref="G50">_xlfn.IFS(bank1[[#This Row],[Ledger Amount Dr/Cr]]="Cr",bank1[[#This Row],[Ledger Amount]],bank1[[#This Row],[Ledger Amount Dr/Cr]]="Dr",-bank1[[#This Row],[Ledger Amount]])</f>
        <v>-3.54</v>
      </c>
      <c r="H50">
        <f>IFERROR(SUM(bank1[[#Headers],[Net]]:bank1[[#This Row],[Net]]),"")</f>
        <v>-95627.83</v>
      </c>
      <c r="I50" t="s">
        <v>10</v>
      </c>
    </row>
    <row r="51" spans="1:9" x14ac:dyDescent="0.35">
      <c r="A51" s="7">
        <v>45038</v>
      </c>
      <c r="B51" s="8" t="s">
        <v>15</v>
      </c>
      <c r="C51" s="8" t="s">
        <v>16</v>
      </c>
      <c r="D51" s="8">
        <v>20000</v>
      </c>
      <c r="E51" s="8" t="str" cm="1">
        <f t="array" ref="E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" s="8" t="s">
        <v>18</v>
      </c>
      <c r="G51" cm="1">
        <f t="array" ref="G51">_xlfn.IFS(bank1[[#This Row],[Ledger Amount Dr/Cr]]="Cr",bank1[[#This Row],[Ledger Amount]],bank1[[#This Row],[Ledger Amount Dr/Cr]]="Dr",-bank1[[#This Row],[Ledger Amount]])</f>
        <v>-20000</v>
      </c>
      <c r="H51">
        <f>IFERROR(SUM(bank1[[#Headers],[Net]]:bank1[[#This Row],[Net]]),"")</f>
        <v>-115627.83</v>
      </c>
      <c r="I51" t="s">
        <v>10</v>
      </c>
    </row>
    <row r="52" spans="1:9" x14ac:dyDescent="0.35">
      <c r="A52" s="7">
        <v>45039</v>
      </c>
      <c r="B52" s="8" t="s">
        <v>25</v>
      </c>
      <c r="C52" s="8" t="s">
        <v>26</v>
      </c>
      <c r="D52" s="8">
        <v>12500</v>
      </c>
      <c r="E52" s="8" t="str" cm="1">
        <f t="array" ref="E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" s="8" t="s">
        <v>34</v>
      </c>
      <c r="G52" cm="1">
        <f t="array" ref="G52">_xlfn.IFS(bank1[[#This Row],[Ledger Amount Dr/Cr]]="Cr",bank1[[#This Row],[Ledger Amount]],bank1[[#This Row],[Ledger Amount Dr/Cr]]="Dr",-bank1[[#This Row],[Ledger Amount]])</f>
        <v>12500</v>
      </c>
      <c r="H52">
        <f>IFERROR(SUM(bank1[[#Headers],[Net]]:bank1[[#This Row],[Net]]),"")</f>
        <v>-103127.83</v>
      </c>
      <c r="I52" t="s">
        <v>10</v>
      </c>
    </row>
    <row r="53" spans="1:9" x14ac:dyDescent="0.35">
      <c r="A53" s="7">
        <v>45040</v>
      </c>
      <c r="B53" s="8" t="s">
        <v>25</v>
      </c>
      <c r="C53" s="8" t="s">
        <v>26</v>
      </c>
      <c r="D53" s="8">
        <v>49000</v>
      </c>
      <c r="E53" s="8" t="str" cm="1">
        <f t="array" ref="E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3" s="8" t="s">
        <v>34</v>
      </c>
      <c r="G53" cm="1">
        <f t="array" ref="G53">_xlfn.IFS(bank1[[#This Row],[Ledger Amount Dr/Cr]]="Cr",bank1[[#This Row],[Ledger Amount]],bank1[[#This Row],[Ledger Amount Dr/Cr]]="Dr",-bank1[[#This Row],[Ledger Amount]])</f>
        <v>49000</v>
      </c>
      <c r="H53">
        <f>IFERROR(SUM(bank1[[#Headers],[Net]]:bank1[[#This Row],[Net]]),"")</f>
        <v>-54127.83</v>
      </c>
      <c r="I53" t="s">
        <v>10</v>
      </c>
    </row>
    <row r="54" spans="1:9" x14ac:dyDescent="0.35">
      <c r="A54" s="7">
        <v>45042</v>
      </c>
      <c r="B54" s="8" t="s">
        <v>11</v>
      </c>
      <c r="C54" s="8" t="s">
        <v>12</v>
      </c>
      <c r="D54" s="8">
        <v>10000</v>
      </c>
      <c r="E54" s="8" t="str" cm="1">
        <f t="array" ref="E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4" s="8" t="s">
        <v>13</v>
      </c>
      <c r="G54" cm="1">
        <f t="array" ref="G54">_xlfn.IFS(bank1[[#This Row],[Ledger Amount Dr/Cr]]="Cr",bank1[[#This Row],[Ledger Amount]],bank1[[#This Row],[Ledger Amount Dr/Cr]]="Dr",-bank1[[#This Row],[Ledger Amount]])</f>
        <v>10000</v>
      </c>
      <c r="H54">
        <f>IFERROR(SUM(bank1[[#Headers],[Net]]:bank1[[#This Row],[Net]]),"")</f>
        <v>-44127.83</v>
      </c>
      <c r="I54" t="s">
        <v>10</v>
      </c>
    </row>
    <row r="55" spans="1:9" x14ac:dyDescent="0.35">
      <c r="A55" s="7">
        <v>45044</v>
      </c>
      <c r="B55" s="8" t="s">
        <v>25</v>
      </c>
      <c r="C55" s="8" t="s">
        <v>26</v>
      </c>
      <c r="D55" s="8">
        <v>27500</v>
      </c>
      <c r="E55" s="8" t="str" cm="1">
        <f t="array" ref="E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5" s="8" t="s">
        <v>34</v>
      </c>
      <c r="G55" cm="1">
        <f t="array" ref="G55">_xlfn.IFS(bank1[[#This Row],[Ledger Amount Dr/Cr]]="Cr",bank1[[#This Row],[Ledger Amount]],bank1[[#This Row],[Ledger Amount Dr/Cr]]="Dr",-bank1[[#This Row],[Ledger Amount]])</f>
        <v>27500</v>
      </c>
      <c r="H55">
        <f>IFERROR(SUM(bank1[[#Headers],[Net]]:bank1[[#This Row],[Net]]),"")</f>
        <v>-16627.830000000002</v>
      </c>
      <c r="I55" t="s">
        <v>10</v>
      </c>
    </row>
    <row r="56" spans="1:9" x14ac:dyDescent="0.35">
      <c r="A56" s="7">
        <v>45045</v>
      </c>
      <c r="B56" s="8" t="s">
        <v>37</v>
      </c>
      <c r="C56" s="8" t="s">
        <v>38</v>
      </c>
      <c r="D56" s="8">
        <v>1</v>
      </c>
      <c r="E56" s="8" t="str" cm="1">
        <f t="array" ref="E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56" cm="1">
        <f t="array" ref="G56">_xlfn.IFS(bank1[[#This Row],[Ledger Amount Dr/Cr]]="Cr",bank1[[#This Row],[Ledger Amount]],bank1[[#This Row],[Ledger Amount Dr/Cr]]="Dr",-bank1[[#This Row],[Ledger Amount]])</f>
        <v>1</v>
      </c>
      <c r="H56">
        <f>IFERROR(SUM(bank1[[#Headers],[Net]]:bank1[[#This Row],[Net]]),"")</f>
        <v>-16626.830000000002</v>
      </c>
      <c r="I56" t="s">
        <v>10</v>
      </c>
    </row>
    <row r="57" spans="1:9" x14ac:dyDescent="0.35">
      <c r="A57" s="7">
        <v>45045</v>
      </c>
      <c r="B57" s="8" t="s">
        <v>11</v>
      </c>
      <c r="C57" s="8" t="s">
        <v>12</v>
      </c>
      <c r="D57" s="8">
        <v>492000</v>
      </c>
      <c r="E57" s="8" t="str" cm="1">
        <f t="array" ref="E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7" s="8" t="s">
        <v>39</v>
      </c>
      <c r="G57" cm="1">
        <f t="array" ref="G57">_xlfn.IFS(bank1[[#This Row],[Ledger Amount Dr/Cr]]="Cr",bank1[[#This Row],[Ledger Amount]],bank1[[#This Row],[Ledger Amount Dr/Cr]]="Dr",-bank1[[#This Row],[Ledger Amount]])</f>
        <v>492000</v>
      </c>
      <c r="H57">
        <f>IFERROR(SUM(bank1[[#Headers],[Net]]:bank1[[#This Row],[Net]]),"")</f>
        <v>475373.17</v>
      </c>
      <c r="I57" t="s">
        <v>10</v>
      </c>
    </row>
    <row r="58" spans="1:9" x14ac:dyDescent="0.35">
      <c r="A58" s="7">
        <v>45046</v>
      </c>
      <c r="B58" s="8" t="s">
        <v>11</v>
      </c>
      <c r="C58" s="8" t="s">
        <v>12</v>
      </c>
      <c r="D58" s="8">
        <v>15000</v>
      </c>
      <c r="E58" s="8" t="str" cm="1">
        <f t="array" ref="E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8" s="8" t="s">
        <v>39</v>
      </c>
      <c r="G58" cm="1">
        <f t="array" ref="G58">_xlfn.IFS(bank1[[#This Row],[Ledger Amount Dr/Cr]]="Cr",bank1[[#This Row],[Ledger Amount]],bank1[[#This Row],[Ledger Amount Dr/Cr]]="Dr",-bank1[[#This Row],[Ledger Amount]])</f>
        <v>15000</v>
      </c>
      <c r="H58">
        <f>IFERROR(SUM(bank1[[#Headers],[Net]]:bank1[[#This Row],[Net]]),"")</f>
        <v>490373.17</v>
      </c>
      <c r="I58" t="s">
        <v>10</v>
      </c>
    </row>
    <row r="59" spans="1:9" x14ac:dyDescent="0.35">
      <c r="A59" s="7">
        <v>45046</v>
      </c>
      <c r="B59" s="8" t="s">
        <v>9</v>
      </c>
      <c r="C59" s="8" t="s">
        <v>40</v>
      </c>
      <c r="D59" s="8">
        <v>946</v>
      </c>
      <c r="E59" s="8" t="str" cm="1">
        <f t="array" ref="E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" s="8" t="s">
        <v>41</v>
      </c>
      <c r="G59" cm="1">
        <f t="array" ref="G59">_xlfn.IFS(bank1[[#This Row],[Ledger Amount Dr/Cr]]="Cr",bank1[[#This Row],[Ledger Amount]],bank1[[#This Row],[Ledger Amount Dr/Cr]]="Dr",-bank1[[#This Row],[Ledger Amount]])</f>
        <v>-946</v>
      </c>
      <c r="H59">
        <f>IFERROR(SUM(bank1[[#Headers],[Net]]:bank1[[#This Row],[Net]]),"")</f>
        <v>489427.17</v>
      </c>
      <c r="I59" t="s">
        <v>10</v>
      </c>
    </row>
    <row r="60" spans="1:9" x14ac:dyDescent="0.35">
      <c r="A60" s="7">
        <v>45046</v>
      </c>
      <c r="B60" s="8" t="s">
        <v>9</v>
      </c>
      <c r="C60" s="8" t="s">
        <v>22</v>
      </c>
      <c r="D60" s="8">
        <v>61</v>
      </c>
      <c r="E60" s="8" t="str" cm="1">
        <f t="array" ref="E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60" cm="1">
        <f t="array" ref="G60">_xlfn.IFS(bank1[[#This Row],[Ledger Amount Dr/Cr]]="Cr",bank1[[#This Row],[Ledger Amount]],bank1[[#This Row],[Ledger Amount Dr/Cr]]="Dr",-bank1[[#This Row],[Ledger Amount]])</f>
        <v>-61</v>
      </c>
      <c r="H60">
        <f>IFERROR(SUM(bank1[[#Headers],[Net]]:bank1[[#This Row],[Net]]),"")</f>
        <v>489366.17</v>
      </c>
      <c r="I60" t="s">
        <v>10</v>
      </c>
    </row>
    <row r="61" spans="1:9" x14ac:dyDescent="0.35">
      <c r="A61" s="7">
        <v>45054</v>
      </c>
      <c r="B61" s="8" t="s">
        <v>15</v>
      </c>
      <c r="C61" s="8" t="s">
        <v>16</v>
      </c>
      <c r="D61" s="8">
        <v>35300</v>
      </c>
      <c r="E61" s="8" t="str" cm="1">
        <f t="array" ref="E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" s="8" t="s">
        <v>42</v>
      </c>
      <c r="G61" cm="1">
        <f t="array" ref="G61">_xlfn.IFS(bank1[[#This Row],[Ledger Amount Dr/Cr]]="Cr",bank1[[#This Row],[Ledger Amount]],bank1[[#This Row],[Ledger Amount Dr/Cr]]="Dr",-bank1[[#This Row],[Ledger Amount]])</f>
        <v>-35300</v>
      </c>
      <c r="H61">
        <f>IFERROR(SUM(bank1[[#Headers],[Net]]:bank1[[#This Row],[Net]]),"")</f>
        <v>454066.17</v>
      </c>
      <c r="I61" t="s">
        <v>10</v>
      </c>
    </row>
    <row r="62" spans="1:9" x14ac:dyDescent="0.35">
      <c r="A62" s="7">
        <v>45055</v>
      </c>
      <c r="B62" s="8" t="s">
        <v>15</v>
      </c>
      <c r="C62" s="8" t="s">
        <v>16</v>
      </c>
      <c r="D62" s="8">
        <v>19600</v>
      </c>
      <c r="E62" s="8" t="str" cm="1">
        <f t="array" ref="E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2" s="8" t="s">
        <v>43</v>
      </c>
      <c r="G62" cm="1">
        <f t="array" ref="G62">_xlfn.IFS(bank1[[#This Row],[Ledger Amount Dr/Cr]]="Cr",bank1[[#This Row],[Ledger Amount]],bank1[[#This Row],[Ledger Amount Dr/Cr]]="Dr",-bank1[[#This Row],[Ledger Amount]])</f>
        <v>-19600</v>
      </c>
      <c r="H62">
        <f>IFERROR(SUM(bank1[[#Headers],[Net]]:bank1[[#This Row],[Net]]),"")</f>
        <v>434466.17</v>
      </c>
      <c r="I62" t="s">
        <v>10</v>
      </c>
    </row>
    <row r="63" spans="1:9" x14ac:dyDescent="0.35">
      <c r="A63" s="7">
        <v>45058</v>
      </c>
      <c r="B63" s="8" t="s">
        <v>15</v>
      </c>
      <c r="C63" s="8" t="s">
        <v>16</v>
      </c>
      <c r="D63" s="8">
        <v>25000</v>
      </c>
      <c r="E63" s="8" t="str" cm="1">
        <f t="array" ref="E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" s="8" t="s">
        <v>44</v>
      </c>
      <c r="G63" cm="1">
        <f t="array" ref="G63">_xlfn.IFS(bank1[[#This Row],[Ledger Amount Dr/Cr]]="Cr",bank1[[#This Row],[Ledger Amount]],bank1[[#This Row],[Ledger Amount Dr/Cr]]="Dr",-bank1[[#This Row],[Ledger Amount]])</f>
        <v>-25000</v>
      </c>
      <c r="H63">
        <f>IFERROR(SUM(bank1[[#Headers],[Net]]:bank1[[#This Row],[Net]]),"")</f>
        <v>409466.17</v>
      </c>
      <c r="I63" t="s">
        <v>10</v>
      </c>
    </row>
    <row r="64" spans="1:9" x14ac:dyDescent="0.35">
      <c r="A64" s="7">
        <v>45060</v>
      </c>
      <c r="B64" s="8" t="s">
        <v>37</v>
      </c>
      <c r="C64" s="10" t="s">
        <v>303</v>
      </c>
      <c r="D64" s="8">
        <v>200</v>
      </c>
      <c r="E64" s="8" t="str" cm="1">
        <f t="array" ref="E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4" s="8" t="s">
        <v>42</v>
      </c>
      <c r="G64" cm="1">
        <f t="array" ref="G64">_xlfn.IFS(bank1[[#This Row],[Ledger Amount Dr/Cr]]="Cr",bank1[[#This Row],[Ledger Amount]],bank1[[#This Row],[Ledger Amount Dr/Cr]]="Dr",-bank1[[#This Row],[Ledger Amount]])</f>
        <v>200</v>
      </c>
      <c r="H64">
        <f>IFERROR(SUM(bank1[[#Headers],[Net]]:bank1[[#This Row],[Net]]),"")</f>
        <v>409666.17</v>
      </c>
      <c r="I64" t="s">
        <v>10</v>
      </c>
    </row>
    <row r="65" spans="1:9" x14ac:dyDescent="0.35">
      <c r="A65" s="7">
        <v>45060</v>
      </c>
      <c r="B65" s="8" t="s">
        <v>37</v>
      </c>
      <c r="C65" s="10" t="s">
        <v>303</v>
      </c>
      <c r="D65" s="8">
        <v>300</v>
      </c>
      <c r="E65" s="8" t="str" cm="1">
        <f t="array" ref="E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5" s="8" t="s">
        <v>42</v>
      </c>
      <c r="G65" cm="1">
        <f t="array" ref="G65">_xlfn.IFS(bank1[[#This Row],[Ledger Amount Dr/Cr]]="Cr",bank1[[#This Row],[Ledger Amount]],bank1[[#This Row],[Ledger Amount Dr/Cr]]="Dr",-bank1[[#This Row],[Ledger Amount]])</f>
        <v>300</v>
      </c>
      <c r="H65">
        <f>IFERROR(SUM(bank1[[#Headers],[Net]]:bank1[[#This Row],[Net]]),"")</f>
        <v>409966.17</v>
      </c>
      <c r="I65" t="s">
        <v>10</v>
      </c>
    </row>
    <row r="66" spans="1:9" x14ac:dyDescent="0.35">
      <c r="A66" s="7">
        <v>45064</v>
      </c>
      <c r="B66" s="8" t="s">
        <v>15</v>
      </c>
      <c r="C66" s="8" t="s">
        <v>16</v>
      </c>
      <c r="D66" s="8">
        <v>13800</v>
      </c>
      <c r="E66" s="8" t="str" cm="1">
        <f t="array" ref="E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" s="8" t="s">
        <v>45</v>
      </c>
      <c r="G66" cm="1">
        <f t="array" ref="G66">_xlfn.IFS(bank1[[#This Row],[Ledger Amount Dr/Cr]]="Cr",bank1[[#This Row],[Ledger Amount]],bank1[[#This Row],[Ledger Amount Dr/Cr]]="Dr",-bank1[[#This Row],[Ledger Amount]])</f>
        <v>-13800</v>
      </c>
      <c r="H66">
        <f>IFERROR(SUM(bank1[[#Headers],[Net]]:bank1[[#This Row],[Net]]),"")</f>
        <v>396166.17</v>
      </c>
      <c r="I66" t="s">
        <v>10</v>
      </c>
    </row>
    <row r="67" spans="1:9" x14ac:dyDescent="0.35">
      <c r="A67" s="7">
        <v>45065</v>
      </c>
      <c r="B67" s="8" t="s">
        <v>37</v>
      </c>
      <c r="C67" s="8" t="s">
        <v>303</v>
      </c>
      <c r="D67" s="8">
        <v>3048</v>
      </c>
      <c r="E67" s="8" t="str" cm="1">
        <f t="array" ref="E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" s="8" t="s">
        <v>46</v>
      </c>
      <c r="G67" cm="1">
        <f t="array" ref="G67">_xlfn.IFS(bank1[[#This Row],[Ledger Amount Dr/Cr]]="Cr",bank1[[#This Row],[Ledger Amount]],bank1[[#This Row],[Ledger Amount Dr/Cr]]="Dr",-bank1[[#This Row],[Ledger Amount]])</f>
        <v>3048</v>
      </c>
      <c r="H67">
        <f>IFERROR(SUM(bank1[[#Headers],[Net]]:bank1[[#This Row],[Net]]),"")</f>
        <v>399214.17</v>
      </c>
      <c r="I67" t="s">
        <v>10</v>
      </c>
    </row>
    <row r="68" spans="1:9" x14ac:dyDescent="0.35">
      <c r="A68" s="7">
        <v>45065</v>
      </c>
      <c r="B68" s="8" t="s">
        <v>9</v>
      </c>
      <c r="C68" s="8" t="s">
        <v>35</v>
      </c>
      <c r="D68" s="8">
        <v>500</v>
      </c>
      <c r="E68" s="8" t="str" cm="1">
        <f t="array" ref="E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" s="8" t="s">
        <v>18</v>
      </c>
      <c r="G68" cm="1">
        <f t="array" ref="G68">_xlfn.IFS(bank1[[#This Row],[Ledger Amount Dr/Cr]]="Cr",bank1[[#This Row],[Ledger Amount]],bank1[[#This Row],[Ledger Amount Dr/Cr]]="Dr",-bank1[[#This Row],[Ledger Amount]])</f>
        <v>-500</v>
      </c>
      <c r="H68">
        <f>IFERROR(SUM(bank1[[#Headers],[Net]]:bank1[[#This Row],[Net]]),"")</f>
        <v>398714.17</v>
      </c>
      <c r="I68" t="s">
        <v>10</v>
      </c>
    </row>
    <row r="69" spans="1:9" x14ac:dyDescent="0.35">
      <c r="A69" s="7">
        <v>45068</v>
      </c>
      <c r="B69" s="8" t="s">
        <v>37</v>
      </c>
      <c r="C69" s="8" t="s">
        <v>38</v>
      </c>
      <c r="D69" s="8">
        <v>1</v>
      </c>
      <c r="E69" s="8" t="str" cm="1">
        <f t="array" ref="E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69" cm="1">
        <f t="array" ref="G69">_xlfn.IFS(bank1[[#This Row],[Ledger Amount Dr/Cr]]="Cr",bank1[[#This Row],[Ledger Amount]],bank1[[#This Row],[Ledger Amount Dr/Cr]]="Dr",-bank1[[#This Row],[Ledger Amount]])</f>
        <v>1</v>
      </c>
      <c r="H69">
        <f>IFERROR(SUM(bank1[[#Headers],[Net]]:bank1[[#This Row],[Net]]),"")</f>
        <v>398715.17</v>
      </c>
      <c r="I69" t="s">
        <v>10</v>
      </c>
    </row>
    <row r="70" spans="1:9" x14ac:dyDescent="0.35">
      <c r="A70" s="7">
        <v>45068</v>
      </c>
      <c r="B70" s="8" t="s">
        <v>11</v>
      </c>
      <c r="C70" s="8" t="s">
        <v>12</v>
      </c>
      <c r="D70" s="8">
        <v>50000</v>
      </c>
      <c r="E70" s="8" t="str" cm="1">
        <f t="array" ref="E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0" s="8" t="s">
        <v>47</v>
      </c>
      <c r="G70" cm="1">
        <f t="array" ref="G70">_xlfn.IFS(bank1[[#This Row],[Ledger Amount Dr/Cr]]="Cr",bank1[[#This Row],[Ledger Amount]],bank1[[#This Row],[Ledger Amount Dr/Cr]]="Dr",-bank1[[#This Row],[Ledger Amount]])</f>
        <v>50000</v>
      </c>
      <c r="H70">
        <f>IFERROR(SUM(bank1[[#Headers],[Net]]:bank1[[#This Row],[Net]]),"")</f>
        <v>448715.17</v>
      </c>
      <c r="I70" t="s">
        <v>10</v>
      </c>
    </row>
    <row r="71" spans="1:9" x14ac:dyDescent="0.35">
      <c r="A71" s="7">
        <v>45069</v>
      </c>
      <c r="B71" s="8" t="s">
        <v>11</v>
      </c>
      <c r="C71" s="8" t="s">
        <v>12</v>
      </c>
      <c r="D71" s="8">
        <v>50000</v>
      </c>
      <c r="E71" s="8" t="str" cm="1">
        <f t="array" ref="E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1" s="10" t="s">
        <v>69</v>
      </c>
      <c r="G71" cm="1">
        <f t="array" ref="G71">_xlfn.IFS(bank1[[#This Row],[Ledger Amount Dr/Cr]]="Cr",bank1[[#This Row],[Ledger Amount]],bank1[[#This Row],[Ledger Amount Dr/Cr]]="Dr",-bank1[[#This Row],[Ledger Amount]])</f>
        <v>50000</v>
      </c>
      <c r="H71">
        <f>IFERROR(SUM(bank1[[#Headers],[Net]]:bank1[[#This Row],[Net]]),"")</f>
        <v>498715.17</v>
      </c>
      <c r="I71" t="s">
        <v>10</v>
      </c>
    </row>
    <row r="72" spans="1:9" x14ac:dyDescent="0.35">
      <c r="A72" s="7">
        <v>45070</v>
      </c>
      <c r="B72" s="8" t="s">
        <v>15</v>
      </c>
      <c r="C72" s="8" t="s">
        <v>16</v>
      </c>
      <c r="D72" s="8">
        <v>50000</v>
      </c>
      <c r="E72" s="8" t="str" cm="1">
        <f t="array" ref="E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2" s="8" t="s">
        <v>48</v>
      </c>
      <c r="G72" cm="1">
        <f t="array" ref="G72">_xlfn.IFS(bank1[[#This Row],[Ledger Amount Dr/Cr]]="Cr",bank1[[#This Row],[Ledger Amount]],bank1[[#This Row],[Ledger Amount Dr/Cr]]="Dr",-bank1[[#This Row],[Ledger Amount]])</f>
        <v>-50000</v>
      </c>
      <c r="H72">
        <f>IFERROR(SUM(bank1[[#Headers],[Net]]:bank1[[#This Row],[Net]]),"")</f>
        <v>448715.17</v>
      </c>
      <c r="I72" t="s">
        <v>10</v>
      </c>
    </row>
    <row r="73" spans="1:9" x14ac:dyDescent="0.35">
      <c r="A73" s="7">
        <v>45072</v>
      </c>
      <c r="B73" s="8" t="s">
        <v>15</v>
      </c>
      <c r="C73" s="8" t="s">
        <v>16</v>
      </c>
      <c r="D73" s="8">
        <v>58900</v>
      </c>
      <c r="E73" s="8" t="str" cm="1">
        <f t="array" ref="E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" s="8" t="s">
        <v>49</v>
      </c>
      <c r="G73" cm="1">
        <f t="array" ref="G73">_xlfn.IFS(bank1[[#This Row],[Ledger Amount Dr/Cr]]="Cr",bank1[[#This Row],[Ledger Amount]],bank1[[#This Row],[Ledger Amount Dr/Cr]]="Dr",-bank1[[#This Row],[Ledger Amount]])</f>
        <v>-58900</v>
      </c>
      <c r="H73">
        <f>IFERROR(SUM(bank1[[#Headers],[Net]]:bank1[[#This Row],[Net]]),"")</f>
        <v>389815.17</v>
      </c>
      <c r="I73" t="s">
        <v>10</v>
      </c>
    </row>
    <row r="74" spans="1:9" x14ac:dyDescent="0.35">
      <c r="A74" s="7">
        <v>45072</v>
      </c>
      <c r="B74" s="8" t="s">
        <v>11</v>
      </c>
      <c r="C74" s="8" t="s">
        <v>12</v>
      </c>
      <c r="D74" s="8">
        <v>129000</v>
      </c>
      <c r="E74" s="8" t="str" cm="1">
        <f t="array" ref="E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4" s="8" t="s">
        <v>50</v>
      </c>
      <c r="G74" cm="1">
        <f t="array" ref="G74">_xlfn.IFS(bank1[[#This Row],[Ledger Amount Dr/Cr]]="Cr",bank1[[#This Row],[Ledger Amount]],bank1[[#This Row],[Ledger Amount Dr/Cr]]="Dr",-bank1[[#This Row],[Ledger Amount]])</f>
        <v>129000</v>
      </c>
      <c r="H74">
        <f>IFERROR(SUM(bank1[[#Headers],[Net]]:bank1[[#This Row],[Net]]),"")</f>
        <v>518815.17</v>
      </c>
      <c r="I74" t="s">
        <v>10</v>
      </c>
    </row>
    <row r="75" spans="1:9" x14ac:dyDescent="0.35">
      <c r="A75" s="7">
        <v>45072</v>
      </c>
      <c r="B75" s="8" t="s">
        <v>11</v>
      </c>
      <c r="C75" s="8" t="s">
        <v>12</v>
      </c>
      <c r="D75" s="8">
        <v>20000</v>
      </c>
      <c r="E75" s="8" t="str" cm="1">
        <f t="array" ref="E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5" s="8" t="s">
        <v>51</v>
      </c>
      <c r="G75" cm="1">
        <f t="array" ref="G75">_xlfn.IFS(bank1[[#This Row],[Ledger Amount Dr/Cr]]="Cr",bank1[[#This Row],[Ledger Amount]],bank1[[#This Row],[Ledger Amount Dr/Cr]]="Dr",-bank1[[#This Row],[Ledger Amount]])</f>
        <v>20000</v>
      </c>
      <c r="H75">
        <f>IFERROR(SUM(bank1[[#Headers],[Net]]:bank1[[#This Row],[Net]]),"")</f>
        <v>538815.16999999993</v>
      </c>
      <c r="I75" t="s">
        <v>10</v>
      </c>
    </row>
    <row r="76" spans="1:9" x14ac:dyDescent="0.35">
      <c r="A76" s="7">
        <v>45072</v>
      </c>
      <c r="B76" s="8" t="s">
        <v>11</v>
      </c>
      <c r="C76" s="8" t="s">
        <v>12</v>
      </c>
      <c r="D76" s="8">
        <v>20000</v>
      </c>
      <c r="E76" s="8" t="str" cm="1">
        <f t="array" ref="E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6" s="8" t="s">
        <v>51</v>
      </c>
      <c r="G76" cm="1">
        <f t="array" ref="G76">_xlfn.IFS(bank1[[#This Row],[Ledger Amount Dr/Cr]]="Cr",bank1[[#This Row],[Ledger Amount]],bank1[[#This Row],[Ledger Amount Dr/Cr]]="Dr",-bank1[[#This Row],[Ledger Amount]])</f>
        <v>20000</v>
      </c>
      <c r="H76">
        <f>IFERROR(SUM(bank1[[#Headers],[Net]]:bank1[[#This Row],[Net]]),"")</f>
        <v>558815.16999999993</v>
      </c>
      <c r="I76" t="s">
        <v>10</v>
      </c>
    </row>
    <row r="77" spans="1:9" x14ac:dyDescent="0.35">
      <c r="A77" s="7">
        <v>45072</v>
      </c>
      <c r="B77" s="8" t="s">
        <v>11</v>
      </c>
      <c r="C77" s="8" t="s">
        <v>12</v>
      </c>
      <c r="D77" s="8">
        <v>20000</v>
      </c>
      <c r="E77" s="8" t="str" cm="1">
        <f t="array" ref="E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" s="8" t="s">
        <v>51</v>
      </c>
      <c r="G77" cm="1">
        <f t="array" ref="G77">_xlfn.IFS(bank1[[#This Row],[Ledger Amount Dr/Cr]]="Cr",bank1[[#This Row],[Ledger Amount]],bank1[[#This Row],[Ledger Amount Dr/Cr]]="Dr",-bank1[[#This Row],[Ledger Amount]])</f>
        <v>20000</v>
      </c>
      <c r="H77">
        <f>IFERROR(SUM(bank1[[#Headers],[Net]]:bank1[[#This Row],[Net]]),"")</f>
        <v>578815.16999999993</v>
      </c>
      <c r="I77" t="s">
        <v>10</v>
      </c>
    </row>
    <row r="78" spans="1:9" x14ac:dyDescent="0.35">
      <c r="A78" s="7">
        <v>45072</v>
      </c>
      <c r="B78" s="8" t="s">
        <v>11</v>
      </c>
      <c r="C78" s="8" t="s">
        <v>12</v>
      </c>
      <c r="D78" s="8">
        <v>20000</v>
      </c>
      <c r="E78" s="8" t="str" cm="1">
        <f t="array" ref="E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8" s="8" t="s">
        <v>51</v>
      </c>
      <c r="G78" cm="1">
        <f t="array" ref="G78">_xlfn.IFS(bank1[[#This Row],[Ledger Amount Dr/Cr]]="Cr",bank1[[#This Row],[Ledger Amount]],bank1[[#This Row],[Ledger Amount Dr/Cr]]="Dr",-bank1[[#This Row],[Ledger Amount]])</f>
        <v>20000</v>
      </c>
      <c r="H78">
        <f>IFERROR(SUM(bank1[[#Headers],[Net]]:bank1[[#This Row],[Net]]),"")</f>
        <v>598815.16999999993</v>
      </c>
      <c r="I78" t="s">
        <v>10</v>
      </c>
    </row>
    <row r="79" spans="1:9" x14ac:dyDescent="0.35">
      <c r="A79" s="7">
        <v>45072</v>
      </c>
      <c r="B79" s="8" t="s">
        <v>11</v>
      </c>
      <c r="C79" s="8" t="s">
        <v>12</v>
      </c>
      <c r="D79" s="8">
        <v>20000</v>
      </c>
      <c r="E79" s="8" t="str" cm="1">
        <f t="array" ref="E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9" s="8" t="s">
        <v>51</v>
      </c>
      <c r="G79" cm="1">
        <f t="array" ref="G79">_xlfn.IFS(bank1[[#This Row],[Ledger Amount Dr/Cr]]="Cr",bank1[[#This Row],[Ledger Amount]],bank1[[#This Row],[Ledger Amount Dr/Cr]]="Dr",-bank1[[#This Row],[Ledger Amount]])</f>
        <v>20000</v>
      </c>
      <c r="H79">
        <f>IFERROR(SUM(bank1[[#Headers],[Net]]:bank1[[#This Row],[Net]]),"")</f>
        <v>618815.16999999993</v>
      </c>
      <c r="I79" t="s">
        <v>10</v>
      </c>
    </row>
    <row r="80" spans="1:9" x14ac:dyDescent="0.35">
      <c r="A80" s="7">
        <v>45072</v>
      </c>
      <c r="B80" s="8" t="s">
        <v>11</v>
      </c>
      <c r="C80" s="8" t="s">
        <v>12</v>
      </c>
      <c r="D80" s="8">
        <v>29000</v>
      </c>
      <c r="E80" s="8" t="str" cm="1">
        <f t="array" ref="E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0" s="8" t="s">
        <v>52</v>
      </c>
      <c r="G80" cm="1">
        <f t="array" ref="G80">_xlfn.IFS(bank1[[#This Row],[Ledger Amount Dr/Cr]]="Cr",bank1[[#This Row],[Ledger Amount]],bank1[[#This Row],[Ledger Amount Dr/Cr]]="Dr",-bank1[[#This Row],[Ledger Amount]])</f>
        <v>29000</v>
      </c>
      <c r="H80">
        <f>IFERROR(SUM(bank1[[#Headers],[Net]]:bank1[[#This Row],[Net]]),"")</f>
        <v>647815.16999999993</v>
      </c>
      <c r="I80" t="s">
        <v>10</v>
      </c>
    </row>
    <row r="81" spans="1:9" x14ac:dyDescent="0.35">
      <c r="A81" s="7">
        <v>45072</v>
      </c>
      <c r="B81" s="8" t="s">
        <v>15</v>
      </c>
      <c r="C81" s="8" t="s">
        <v>16</v>
      </c>
      <c r="D81" s="8">
        <v>362500</v>
      </c>
      <c r="E81" s="8" t="str" cm="1">
        <f t="array" ref="E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" s="8" t="s">
        <v>48</v>
      </c>
      <c r="G81" cm="1">
        <f t="array" ref="G81">_xlfn.IFS(bank1[[#This Row],[Ledger Amount Dr/Cr]]="Cr",bank1[[#This Row],[Ledger Amount]],bank1[[#This Row],[Ledger Amount Dr/Cr]]="Dr",-bank1[[#This Row],[Ledger Amount]])</f>
        <v>-362500</v>
      </c>
      <c r="H81">
        <f>IFERROR(SUM(bank1[[#Headers],[Net]]:bank1[[#This Row],[Net]]),"")</f>
        <v>285315.16999999993</v>
      </c>
      <c r="I81" t="s">
        <v>10</v>
      </c>
    </row>
    <row r="82" spans="1:9" x14ac:dyDescent="0.35">
      <c r="A82" s="7">
        <v>45072</v>
      </c>
      <c r="B82" s="8" t="s">
        <v>11</v>
      </c>
      <c r="C82" s="8" t="s">
        <v>12</v>
      </c>
      <c r="D82" s="8">
        <v>160000</v>
      </c>
      <c r="E82" s="8" t="str" cm="1">
        <f t="array" ref="E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2" s="8" t="s">
        <v>53</v>
      </c>
      <c r="G82" cm="1">
        <f t="array" ref="G82">_xlfn.IFS(bank1[[#This Row],[Ledger Amount Dr/Cr]]="Cr",bank1[[#This Row],[Ledger Amount]],bank1[[#This Row],[Ledger Amount Dr/Cr]]="Dr",-bank1[[#This Row],[Ledger Amount]])</f>
        <v>160000</v>
      </c>
      <c r="H82">
        <f>IFERROR(SUM(bank1[[#Headers],[Net]]:bank1[[#This Row],[Net]]),"")</f>
        <v>445315.16999999993</v>
      </c>
      <c r="I82" t="s">
        <v>10</v>
      </c>
    </row>
    <row r="83" spans="1:9" x14ac:dyDescent="0.35">
      <c r="A83" s="7">
        <v>45072</v>
      </c>
      <c r="B83" s="8" t="s">
        <v>11</v>
      </c>
      <c r="C83" s="8" t="s">
        <v>12</v>
      </c>
      <c r="D83" s="8">
        <v>17600</v>
      </c>
      <c r="E83" s="8" t="str" cm="1">
        <f t="array" ref="E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" s="8" t="s">
        <v>69</v>
      </c>
      <c r="G83" cm="1">
        <f t="array" ref="G83">_xlfn.IFS(bank1[[#This Row],[Ledger Amount Dr/Cr]]="Cr",bank1[[#This Row],[Ledger Amount]],bank1[[#This Row],[Ledger Amount Dr/Cr]]="Dr",-bank1[[#This Row],[Ledger Amount]])</f>
        <v>17600</v>
      </c>
      <c r="H83">
        <f>IFERROR(SUM(bank1[[#Headers],[Net]]:bank1[[#This Row],[Net]]),"")</f>
        <v>462915.16999999993</v>
      </c>
      <c r="I83" t="s">
        <v>10</v>
      </c>
    </row>
    <row r="84" spans="1:9" x14ac:dyDescent="0.35">
      <c r="A84" s="7">
        <v>45075</v>
      </c>
      <c r="B84" s="8" t="s">
        <v>15</v>
      </c>
      <c r="C84" s="8" t="s">
        <v>16</v>
      </c>
      <c r="D84" s="8">
        <v>60000</v>
      </c>
      <c r="E84" s="8" t="str" cm="1">
        <f t="array" ref="E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4" s="8" t="s">
        <v>54</v>
      </c>
      <c r="G84" cm="1">
        <f t="array" ref="G84">_xlfn.IFS(bank1[[#This Row],[Ledger Amount Dr/Cr]]="Cr",bank1[[#This Row],[Ledger Amount]],bank1[[#This Row],[Ledger Amount Dr/Cr]]="Dr",-bank1[[#This Row],[Ledger Amount]])</f>
        <v>-60000</v>
      </c>
      <c r="H84">
        <f>IFERROR(SUM(bank1[[#Headers],[Net]]:bank1[[#This Row],[Net]]),"")</f>
        <v>402915.16999999993</v>
      </c>
      <c r="I84" t="s">
        <v>10</v>
      </c>
    </row>
    <row r="85" spans="1:9" x14ac:dyDescent="0.35">
      <c r="A85" s="7">
        <v>45076</v>
      </c>
      <c r="B85" s="8" t="s">
        <v>15</v>
      </c>
      <c r="C85" s="8" t="s">
        <v>16</v>
      </c>
      <c r="D85" s="8">
        <v>30000</v>
      </c>
      <c r="E85" s="8" t="str" cm="1">
        <f t="array" ref="E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" s="10" t="s">
        <v>18</v>
      </c>
      <c r="G85" cm="1">
        <f t="array" ref="G85">_xlfn.IFS(bank1[[#This Row],[Ledger Amount Dr/Cr]]="Cr",bank1[[#This Row],[Ledger Amount]],bank1[[#This Row],[Ledger Amount Dr/Cr]]="Dr",-bank1[[#This Row],[Ledger Amount]])</f>
        <v>-30000</v>
      </c>
      <c r="H85">
        <f>IFERROR(SUM(bank1[[#Headers],[Net]]:bank1[[#This Row],[Net]]),"")</f>
        <v>372915.16999999993</v>
      </c>
      <c r="I85" t="s">
        <v>10</v>
      </c>
    </row>
    <row r="86" spans="1:9" x14ac:dyDescent="0.35">
      <c r="A86" s="7">
        <v>45076</v>
      </c>
      <c r="B86" s="8" t="s">
        <v>15</v>
      </c>
      <c r="C86" s="8" t="s">
        <v>16</v>
      </c>
      <c r="D86" s="8">
        <v>38000</v>
      </c>
      <c r="E86" s="8" t="str" cm="1">
        <f t="array" ref="E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" s="8" t="s">
        <v>55</v>
      </c>
      <c r="G86" cm="1">
        <f t="array" ref="G86">_xlfn.IFS(bank1[[#This Row],[Ledger Amount Dr/Cr]]="Cr",bank1[[#This Row],[Ledger Amount]],bank1[[#This Row],[Ledger Amount Dr/Cr]]="Dr",-bank1[[#This Row],[Ledger Amount]])</f>
        <v>-38000</v>
      </c>
      <c r="H86">
        <f>IFERROR(SUM(bank1[[#Headers],[Net]]:bank1[[#This Row],[Net]]),"")</f>
        <v>334915.16999999993</v>
      </c>
      <c r="I86" t="s">
        <v>10</v>
      </c>
    </row>
    <row r="87" spans="1:9" x14ac:dyDescent="0.35">
      <c r="A87" s="7">
        <v>45085</v>
      </c>
      <c r="B87" s="8" t="s">
        <v>15</v>
      </c>
      <c r="C87" s="8" t="s">
        <v>16</v>
      </c>
      <c r="D87" s="8">
        <v>125000</v>
      </c>
      <c r="E87" s="8" t="str" cm="1">
        <f t="array" ref="E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" s="8" t="s">
        <v>56</v>
      </c>
      <c r="G87" cm="1">
        <f t="array" ref="G87">_xlfn.IFS(bank1[[#This Row],[Ledger Amount Dr/Cr]]="Cr",bank1[[#This Row],[Ledger Amount]],bank1[[#This Row],[Ledger Amount Dr/Cr]]="Dr",-bank1[[#This Row],[Ledger Amount]])</f>
        <v>-125000</v>
      </c>
      <c r="H87">
        <f>IFERROR(SUM(bank1[[#Headers],[Net]]:bank1[[#This Row],[Net]]),"")</f>
        <v>209915.16999999993</v>
      </c>
      <c r="I87" t="s">
        <v>10</v>
      </c>
    </row>
    <row r="88" spans="1:9" x14ac:dyDescent="0.35">
      <c r="A88" s="7">
        <v>45090</v>
      </c>
      <c r="B88" s="8" t="s">
        <v>9</v>
      </c>
      <c r="C88" s="8" t="s">
        <v>22</v>
      </c>
      <c r="D88" s="8">
        <v>590</v>
      </c>
      <c r="E88" s="8" t="str" cm="1">
        <f t="array" ref="E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8" cm="1">
        <f t="array" ref="G88">_xlfn.IFS(bank1[[#This Row],[Ledger Amount Dr/Cr]]="Cr",bank1[[#This Row],[Ledger Amount]],bank1[[#This Row],[Ledger Amount Dr/Cr]]="Dr",-bank1[[#This Row],[Ledger Amount]])</f>
        <v>-590</v>
      </c>
      <c r="H88">
        <f>IFERROR(SUM(bank1[[#Headers],[Net]]:bank1[[#This Row],[Net]]),"")</f>
        <v>209325.16999999993</v>
      </c>
      <c r="I88" t="s">
        <v>10</v>
      </c>
    </row>
    <row r="89" spans="1:9" x14ac:dyDescent="0.35">
      <c r="A89" s="7">
        <v>45093</v>
      </c>
      <c r="B89" s="8" t="s">
        <v>9</v>
      </c>
      <c r="C89" s="8" t="s">
        <v>22</v>
      </c>
      <c r="D89" s="8">
        <v>295</v>
      </c>
      <c r="E89" s="8" t="str" cm="1">
        <f t="array" ref="E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9" cm="1">
        <f t="array" ref="G89">_xlfn.IFS(bank1[[#This Row],[Ledger Amount Dr/Cr]]="Cr",bank1[[#This Row],[Ledger Amount]],bank1[[#This Row],[Ledger Amount Dr/Cr]]="Dr",-bank1[[#This Row],[Ledger Amount]])</f>
        <v>-295</v>
      </c>
      <c r="H89">
        <f>IFERROR(SUM(bank1[[#Headers],[Net]]:bank1[[#This Row],[Net]]),"")</f>
        <v>209030.16999999993</v>
      </c>
      <c r="I89" t="s">
        <v>10</v>
      </c>
    </row>
    <row r="90" spans="1:9" x14ac:dyDescent="0.35">
      <c r="A90" s="7">
        <v>45093</v>
      </c>
      <c r="B90" s="8" t="s">
        <v>15</v>
      </c>
      <c r="C90" s="8" t="s">
        <v>16</v>
      </c>
      <c r="D90" s="8">
        <v>25000</v>
      </c>
      <c r="E90" s="8" t="str" cm="1">
        <f t="array" ref="E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" s="8" t="s">
        <v>57</v>
      </c>
      <c r="G90" cm="1">
        <f t="array" ref="G90">_xlfn.IFS(bank1[[#This Row],[Ledger Amount Dr/Cr]]="Cr",bank1[[#This Row],[Ledger Amount]],bank1[[#This Row],[Ledger Amount Dr/Cr]]="Dr",-bank1[[#This Row],[Ledger Amount]])</f>
        <v>-25000</v>
      </c>
      <c r="H90">
        <f>IFERROR(SUM(bank1[[#Headers],[Net]]:bank1[[#This Row],[Net]]),"")</f>
        <v>184030.16999999993</v>
      </c>
      <c r="I90" t="s">
        <v>10</v>
      </c>
    </row>
    <row r="91" spans="1:9" x14ac:dyDescent="0.35">
      <c r="A91" s="7">
        <v>45094</v>
      </c>
      <c r="B91" s="8" t="s">
        <v>15</v>
      </c>
      <c r="C91" s="8" t="s">
        <v>16</v>
      </c>
      <c r="D91" s="8">
        <v>40000</v>
      </c>
      <c r="E91" s="8" t="str" cm="1">
        <f t="array" ref="E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" s="10" t="s">
        <v>18</v>
      </c>
      <c r="G91" cm="1">
        <f t="array" ref="G91">_xlfn.IFS(bank1[[#This Row],[Ledger Amount Dr/Cr]]="Cr",bank1[[#This Row],[Ledger Amount]],bank1[[#This Row],[Ledger Amount Dr/Cr]]="Dr",-bank1[[#This Row],[Ledger Amount]])</f>
        <v>-40000</v>
      </c>
      <c r="H91">
        <f>IFERROR(SUM(bank1[[#Headers],[Net]]:bank1[[#This Row],[Net]]),"")</f>
        <v>144030.16999999993</v>
      </c>
      <c r="I91" t="s">
        <v>10</v>
      </c>
    </row>
    <row r="92" spans="1:9" x14ac:dyDescent="0.35">
      <c r="A92" s="7">
        <v>45097</v>
      </c>
      <c r="B92" s="8" t="s">
        <v>15</v>
      </c>
      <c r="C92" s="8" t="s">
        <v>16</v>
      </c>
      <c r="D92" s="8">
        <v>200000</v>
      </c>
      <c r="E92" s="8" t="str" cm="1">
        <f t="array" ref="E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" s="8" t="s">
        <v>58</v>
      </c>
      <c r="G92" cm="1">
        <f t="array" ref="G92">_xlfn.IFS(bank1[[#This Row],[Ledger Amount Dr/Cr]]="Cr",bank1[[#This Row],[Ledger Amount]],bank1[[#This Row],[Ledger Amount Dr/Cr]]="Dr",-bank1[[#This Row],[Ledger Amount]])</f>
        <v>-200000</v>
      </c>
      <c r="H92">
        <f>IFERROR(SUM(bank1[[#Headers],[Net]]:bank1[[#This Row],[Net]]),"")</f>
        <v>-55969.830000000075</v>
      </c>
      <c r="I92" t="s">
        <v>10</v>
      </c>
    </row>
    <row r="93" spans="1:9" x14ac:dyDescent="0.35">
      <c r="A93" s="7">
        <v>45099</v>
      </c>
      <c r="B93" s="8" t="s">
        <v>15</v>
      </c>
      <c r="C93" s="8" t="s">
        <v>16</v>
      </c>
      <c r="D93" s="8">
        <v>60000</v>
      </c>
      <c r="E93" s="8" t="str" cm="1">
        <f t="array" ref="E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" s="10" t="s">
        <v>18</v>
      </c>
      <c r="G93" cm="1">
        <f t="array" ref="G93">_xlfn.IFS(bank1[[#This Row],[Ledger Amount Dr/Cr]]="Cr",bank1[[#This Row],[Ledger Amount]],bank1[[#This Row],[Ledger Amount Dr/Cr]]="Dr",-bank1[[#This Row],[Ledger Amount]])</f>
        <v>-60000</v>
      </c>
      <c r="H93">
        <f>IFERROR(SUM(bank1[[#Headers],[Net]]:bank1[[#This Row],[Net]]),"")</f>
        <v>-115969.83000000007</v>
      </c>
      <c r="I93" t="s">
        <v>10</v>
      </c>
    </row>
    <row r="94" spans="1:9" x14ac:dyDescent="0.35">
      <c r="A94" s="7">
        <v>45099</v>
      </c>
      <c r="B94" s="8" t="s">
        <v>9</v>
      </c>
      <c r="C94" s="8" t="s">
        <v>22</v>
      </c>
      <c r="D94" s="8">
        <v>236</v>
      </c>
      <c r="E94" s="8" t="str" cm="1">
        <f t="array" ref="E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94" cm="1">
        <f t="array" ref="G94">_xlfn.IFS(bank1[[#This Row],[Ledger Amount Dr/Cr]]="Cr",bank1[[#This Row],[Ledger Amount]],bank1[[#This Row],[Ledger Amount Dr/Cr]]="Dr",-bank1[[#This Row],[Ledger Amount]])</f>
        <v>-236</v>
      </c>
      <c r="H94">
        <f>IFERROR(SUM(bank1[[#Headers],[Net]]:bank1[[#This Row],[Net]]),"")</f>
        <v>-116205.83000000007</v>
      </c>
      <c r="I94" t="s">
        <v>10</v>
      </c>
    </row>
    <row r="95" spans="1:9" x14ac:dyDescent="0.35">
      <c r="A95" s="7">
        <v>45101</v>
      </c>
      <c r="B95" s="8" t="s">
        <v>9</v>
      </c>
      <c r="C95" s="8" t="s">
        <v>22</v>
      </c>
      <c r="D95" s="8">
        <v>12</v>
      </c>
      <c r="E95" s="8" t="str" cm="1">
        <f t="array" ref="E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95" cm="1">
        <f t="array" ref="G95">_xlfn.IFS(bank1[[#This Row],[Ledger Amount Dr/Cr]]="Cr",bank1[[#This Row],[Ledger Amount]],bank1[[#This Row],[Ledger Amount Dr/Cr]]="Dr",-bank1[[#This Row],[Ledger Amount]])</f>
        <v>-12</v>
      </c>
      <c r="H95">
        <f>IFERROR(SUM(bank1[[#Headers],[Net]]:bank1[[#This Row],[Net]]),"")</f>
        <v>-116217.83000000007</v>
      </c>
      <c r="I95" t="s">
        <v>10</v>
      </c>
    </row>
    <row r="96" spans="1:9" x14ac:dyDescent="0.35">
      <c r="A96" s="7">
        <v>45104</v>
      </c>
      <c r="B96" s="8" t="s">
        <v>15</v>
      </c>
      <c r="C96" s="8" t="s">
        <v>16</v>
      </c>
      <c r="D96" s="8">
        <v>135500</v>
      </c>
      <c r="E96" s="8" t="str" cm="1">
        <f t="array" ref="E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" s="10" t="s">
        <v>18</v>
      </c>
      <c r="G96" cm="1">
        <f t="array" ref="G96">_xlfn.IFS(bank1[[#This Row],[Ledger Amount Dr/Cr]]="Cr",bank1[[#This Row],[Ledger Amount]],bank1[[#This Row],[Ledger Amount Dr/Cr]]="Dr",-bank1[[#This Row],[Ledger Amount]])</f>
        <v>-135500</v>
      </c>
      <c r="H96">
        <f>IFERROR(SUM(bank1[[#Headers],[Net]]:bank1[[#This Row],[Net]]),"")</f>
        <v>-251717.83000000007</v>
      </c>
      <c r="I96" t="s">
        <v>10</v>
      </c>
    </row>
    <row r="97" spans="1:9" x14ac:dyDescent="0.35">
      <c r="A97" s="7">
        <v>45104</v>
      </c>
      <c r="B97" s="8" t="s">
        <v>11</v>
      </c>
      <c r="C97" s="8" t="s">
        <v>12</v>
      </c>
      <c r="D97" s="8">
        <v>53670</v>
      </c>
      <c r="E97" s="8" t="str" cm="1">
        <f t="array" ref="E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7" s="8" t="s">
        <v>70</v>
      </c>
      <c r="G97" cm="1">
        <f t="array" ref="G97">_xlfn.IFS(bank1[[#This Row],[Ledger Amount Dr/Cr]]="Cr",bank1[[#This Row],[Ledger Amount]],bank1[[#This Row],[Ledger Amount Dr/Cr]]="Dr",-bank1[[#This Row],[Ledger Amount]])</f>
        <v>53670</v>
      </c>
      <c r="H97">
        <f>IFERROR(SUM(bank1[[#Headers],[Net]]:bank1[[#This Row],[Net]]),"")</f>
        <v>-198047.83000000007</v>
      </c>
      <c r="I97" t="s">
        <v>10</v>
      </c>
    </row>
    <row r="98" spans="1:9" x14ac:dyDescent="0.35">
      <c r="A98" s="7">
        <v>45105</v>
      </c>
      <c r="B98" s="8" t="s">
        <v>15</v>
      </c>
      <c r="C98" s="8" t="s">
        <v>16</v>
      </c>
      <c r="D98" s="8">
        <v>40000</v>
      </c>
      <c r="E98" s="8" t="str" cm="1">
        <f t="array" ref="E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" s="10" t="s">
        <v>18</v>
      </c>
      <c r="G98" cm="1">
        <f t="array" ref="G98">_xlfn.IFS(bank1[[#This Row],[Ledger Amount Dr/Cr]]="Cr",bank1[[#This Row],[Ledger Amount]],bank1[[#This Row],[Ledger Amount Dr/Cr]]="Dr",-bank1[[#This Row],[Ledger Amount]])</f>
        <v>-40000</v>
      </c>
      <c r="H98">
        <f>IFERROR(SUM(bank1[[#Headers],[Net]]:bank1[[#This Row],[Net]]),"")</f>
        <v>-238047.83000000007</v>
      </c>
      <c r="I98" t="s">
        <v>10</v>
      </c>
    </row>
    <row r="99" spans="1:9" x14ac:dyDescent="0.35">
      <c r="A99" s="7">
        <v>45107</v>
      </c>
      <c r="B99" s="8" t="s">
        <v>9</v>
      </c>
      <c r="C99" s="8" t="s">
        <v>40</v>
      </c>
      <c r="D99" s="8">
        <v>578</v>
      </c>
      <c r="E99" s="8" t="str" cm="1">
        <f t="array" ref="E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" s="8" t="s">
        <v>41</v>
      </c>
      <c r="G99" cm="1">
        <f t="array" ref="G99">_xlfn.IFS(bank1[[#This Row],[Ledger Amount Dr/Cr]]="Cr",bank1[[#This Row],[Ledger Amount]],bank1[[#This Row],[Ledger Amount Dr/Cr]]="Dr",-bank1[[#This Row],[Ledger Amount]])</f>
        <v>-578</v>
      </c>
      <c r="H99">
        <f>IFERROR(SUM(bank1[[#Headers],[Net]]:bank1[[#This Row],[Net]]),"")</f>
        <v>-238625.83000000007</v>
      </c>
      <c r="I99" t="s">
        <v>10</v>
      </c>
    </row>
    <row r="100" spans="1:9" x14ac:dyDescent="0.35">
      <c r="A100" s="7">
        <v>45111</v>
      </c>
      <c r="B100" s="8" t="s">
        <v>15</v>
      </c>
      <c r="C100" s="8" t="s">
        <v>16</v>
      </c>
      <c r="D100" s="8">
        <v>50000</v>
      </c>
      <c r="E100" s="8" t="str" cm="1">
        <f t="array" ref="E1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" s="8" t="s">
        <v>24</v>
      </c>
      <c r="G100" cm="1">
        <f t="array" ref="G100">_xlfn.IFS(bank1[[#This Row],[Ledger Amount Dr/Cr]]="Cr",bank1[[#This Row],[Ledger Amount]],bank1[[#This Row],[Ledger Amount Dr/Cr]]="Dr",-bank1[[#This Row],[Ledger Amount]])</f>
        <v>-50000</v>
      </c>
      <c r="H100">
        <f>IFERROR(SUM(bank1[[#Headers],[Net]]:bank1[[#This Row],[Net]]),"")</f>
        <v>-288625.83000000007</v>
      </c>
      <c r="I100" t="s">
        <v>10</v>
      </c>
    </row>
    <row r="101" spans="1:9" x14ac:dyDescent="0.35">
      <c r="A101" s="7">
        <v>45112</v>
      </c>
      <c r="B101" s="8" t="s">
        <v>11</v>
      </c>
      <c r="C101" s="8" t="s">
        <v>12</v>
      </c>
      <c r="D101" s="8">
        <v>100000</v>
      </c>
      <c r="E101" s="8" t="str" cm="1">
        <f t="array" ref="E1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1" s="8" t="s">
        <v>59</v>
      </c>
      <c r="G101" cm="1">
        <f t="array" ref="G101">_xlfn.IFS(bank1[[#This Row],[Ledger Amount Dr/Cr]]="Cr",bank1[[#This Row],[Ledger Amount]],bank1[[#This Row],[Ledger Amount Dr/Cr]]="Dr",-bank1[[#This Row],[Ledger Amount]])</f>
        <v>100000</v>
      </c>
      <c r="H101">
        <f>IFERROR(SUM(bank1[[#Headers],[Net]]:bank1[[#This Row],[Net]]),"")</f>
        <v>-188625.83000000007</v>
      </c>
      <c r="I101" t="s">
        <v>10</v>
      </c>
    </row>
    <row r="102" spans="1:9" x14ac:dyDescent="0.35">
      <c r="A102" s="7">
        <v>45112</v>
      </c>
      <c r="B102" s="8" t="s">
        <v>11</v>
      </c>
      <c r="C102" s="8" t="s">
        <v>12</v>
      </c>
      <c r="D102" s="8">
        <v>190000</v>
      </c>
      <c r="E102" s="8" t="str" cm="1">
        <f t="array" ref="E1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2" s="8" t="s">
        <v>58</v>
      </c>
      <c r="G102" cm="1">
        <f t="array" ref="G102">_xlfn.IFS(bank1[[#This Row],[Ledger Amount Dr/Cr]]="Cr",bank1[[#This Row],[Ledger Amount]],bank1[[#This Row],[Ledger Amount Dr/Cr]]="Dr",-bank1[[#This Row],[Ledger Amount]])</f>
        <v>190000</v>
      </c>
      <c r="H102">
        <f>IFERROR(SUM(bank1[[#Headers],[Net]]:bank1[[#This Row],[Net]]),"")</f>
        <v>1374.1699999999255</v>
      </c>
      <c r="I102" t="s">
        <v>10</v>
      </c>
    </row>
    <row r="103" spans="1:9" x14ac:dyDescent="0.35">
      <c r="A103" s="7">
        <v>45113</v>
      </c>
      <c r="B103" s="8" t="s">
        <v>11</v>
      </c>
      <c r="C103" s="8" t="s">
        <v>12</v>
      </c>
      <c r="D103" s="8">
        <v>80000</v>
      </c>
      <c r="E103" s="8" t="str" cm="1">
        <f t="array" ref="E1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3" s="10" t="s">
        <v>18</v>
      </c>
      <c r="G103" cm="1">
        <f t="array" ref="G103">_xlfn.IFS(bank1[[#This Row],[Ledger Amount Dr/Cr]]="Cr",bank1[[#This Row],[Ledger Amount]],bank1[[#This Row],[Ledger Amount Dr/Cr]]="Dr",-bank1[[#This Row],[Ledger Amount]])</f>
        <v>80000</v>
      </c>
      <c r="H103">
        <f>IFERROR(SUM(bank1[[#Headers],[Net]]:bank1[[#This Row],[Net]]),"")</f>
        <v>81374.169999999925</v>
      </c>
      <c r="I103" t="s">
        <v>10</v>
      </c>
    </row>
    <row r="104" spans="1:9" x14ac:dyDescent="0.35">
      <c r="A104" s="7">
        <v>45113</v>
      </c>
      <c r="B104" s="8" t="s">
        <v>11</v>
      </c>
      <c r="C104" s="8" t="s">
        <v>12</v>
      </c>
      <c r="D104" s="8">
        <v>7900</v>
      </c>
      <c r="E104" s="8" t="str" cm="1">
        <f t="array" ref="E1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4" s="10" t="s">
        <v>18</v>
      </c>
      <c r="G104" cm="1">
        <f t="array" ref="G104">_xlfn.IFS(bank1[[#This Row],[Ledger Amount Dr/Cr]]="Cr",bank1[[#This Row],[Ledger Amount]],bank1[[#This Row],[Ledger Amount Dr/Cr]]="Dr",-bank1[[#This Row],[Ledger Amount]])</f>
        <v>7900</v>
      </c>
      <c r="H104">
        <f>IFERROR(SUM(bank1[[#Headers],[Net]]:bank1[[#This Row],[Net]]),"")</f>
        <v>89274.169999999925</v>
      </c>
      <c r="I104" t="s">
        <v>10</v>
      </c>
    </row>
    <row r="105" spans="1:9" x14ac:dyDescent="0.35">
      <c r="A105" s="7">
        <v>45118</v>
      </c>
      <c r="B105" s="8" t="s">
        <v>9</v>
      </c>
      <c r="C105" s="8" t="s">
        <v>310</v>
      </c>
      <c r="D105" s="8">
        <v>45000</v>
      </c>
      <c r="E105" s="8" t="str" cm="1">
        <f t="array" ref="E1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5" s="8" t="s">
        <v>60</v>
      </c>
      <c r="G105" cm="1">
        <f t="array" ref="G105">_xlfn.IFS(bank1[[#This Row],[Ledger Amount Dr/Cr]]="Cr",bank1[[#This Row],[Ledger Amount]],bank1[[#This Row],[Ledger Amount Dr/Cr]]="Dr",-bank1[[#This Row],[Ledger Amount]])</f>
        <v>-45000</v>
      </c>
      <c r="H105">
        <f>IFERROR(SUM(bank1[[#Headers],[Net]]:bank1[[#This Row],[Net]]),"")</f>
        <v>44274.169999999925</v>
      </c>
      <c r="I105" t="s">
        <v>10</v>
      </c>
    </row>
    <row r="106" spans="1:9" x14ac:dyDescent="0.35">
      <c r="A106" s="7">
        <v>45118</v>
      </c>
      <c r="B106" s="8" t="s">
        <v>15</v>
      </c>
      <c r="C106" s="8" t="s">
        <v>16</v>
      </c>
      <c r="D106" s="8">
        <v>137100</v>
      </c>
      <c r="E106" s="8" t="str" cm="1">
        <f t="array" ref="E1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6" s="8" t="s">
        <v>61</v>
      </c>
      <c r="G106" cm="1">
        <f t="array" ref="G106">_xlfn.IFS(bank1[[#This Row],[Ledger Amount Dr/Cr]]="Cr",bank1[[#This Row],[Ledger Amount]],bank1[[#This Row],[Ledger Amount Dr/Cr]]="Dr",-bank1[[#This Row],[Ledger Amount]])</f>
        <v>-137100</v>
      </c>
      <c r="H106">
        <f>IFERROR(SUM(bank1[[#Headers],[Net]]:bank1[[#This Row],[Net]]),"")</f>
        <v>-92825.830000000075</v>
      </c>
      <c r="I106" t="s">
        <v>10</v>
      </c>
    </row>
    <row r="107" spans="1:9" x14ac:dyDescent="0.35">
      <c r="A107" s="7">
        <v>45118</v>
      </c>
      <c r="B107" s="8" t="s">
        <v>11</v>
      </c>
      <c r="C107" s="8" t="s">
        <v>12</v>
      </c>
      <c r="D107" s="8">
        <v>21000</v>
      </c>
      <c r="E107" s="8" t="str" cm="1">
        <f t="array" ref="E1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7" s="10" t="s">
        <v>18</v>
      </c>
      <c r="G107" cm="1">
        <f t="array" ref="G107">_xlfn.IFS(bank1[[#This Row],[Ledger Amount Dr/Cr]]="Cr",bank1[[#This Row],[Ledger Amount]],bank1[[#This Row],[Ledger Amount Dr/Cr]]="Dr",-bank1[[#This Row],[Ledger Amount]])</f>
        <v>21000</v>
      </c>
      <c r="H107">
        <f>IFERROR(SUM(bank1[[#Headers],[Net]]:bank1[[#This Row],[Net]]),"")</f>
        <v>-71825.830000000075</v>
      </c>
      <c r="I107" t="s">
        <v>10</v>
      </c>
    </row>
    <row r="108" spans="1:9" x14ac:dyDescent="0.35">
      <c r="A108" s="7">
        <v>45124</v>
      </c>
      <c r="B108" s="8" t="s">
        <v>15</v>
      </c>
      <c r="C108" s="8" t="s">
        <v>16</v>
      </c>
      <c r="D108" s="8">
        <v>153000</v>
      </c>
      <c r="E108" s="8" t="str" cm="1">
        <f t="array" ref="E1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8" s="10" t="s">
        <v>18</v>
      </c>
      <c r="G108" cm="1">
        <f t="array" ref="G108">_xlfn.IFS(bank1[[#This Row],[Ledger Amount Dr/Cr]]="Cr",bank1[[#This Row],[Ledger Amount]],bank1[[#This Row],[Ledger Amount Dr/Cr]]="Dr",-bank1[[#This Row],[Ledger Amount]])</f>
        <v>-153000</v>
      </c>
      <c r="H108">
        <f>IFERROR(SUM(bank1[[#Headers],[Net]]:bank1[[#This Row],[Net]]),"")</f>
        <v>-224825.83000000007</v>
      </c>
      <c r="I108" t="s">
        <v>10</v>
      </c>
    </row>
    <row r="109" spans="1:9" x14ac:dyDescent="0.35">
      <c r="A109" s="7">
        <v>45124</v>
      </c>
      <c r="B109" s="8" t="s">
        <v>15</v>
      </c>
      <c r="C109" s="8" t="s">
        <v>16</v>
      </c>
      <c r="D109" s="8">
        <v>100000</v>
      </c>
      <c r="E109" s="8" t="str" cm="1">
        <f t="array" ref="E1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9" s="10" t="s">
        <v>18</v>
      </c>
      <c r="G109" cm="1">
        <f t="array" ref="G109">_xlfn.IFS(bank1[[#This Row],[Ledger Amount Dr/Cr]]="Cr",bank1[[#This Row],[Ledger Amount]],bank1[[#This Row],[Ledger Amount Dr/Cr]]="Dr",-bank1[[#This Row],[Ledger Amount]])</f>
        <v>-100000</v>
      </c>
      <c r="H109">
        <f>IFERROR(SUM(bank1[[#Headers],[Net]]:bank1[[#This Row],[Net]]),"")</f>
        <v>-324825.83000000007</v>
      </c>
      <c r="I109" t="s">
        <v>10</v>
      </c>
    </row>
    <row r="110" spans="1:9" x14ac:dyDescent="0.35">
      <c r="A110" s="7">
        <v>45124</v>
      </c>
      <c r="B110" s="8" t="s">
        <v>15</v>
      </c>
      <c r="C110" s="8" t="s">
        <v>16</v>
      </c>
      <c r="D110" s="8">
        <v>100000</v>
      </c>
      <c r="E110" s="8" t="str" cm="1">
        <f t="array" ref="E1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0" s="10" t="s">
        <v>18</v>
      </c>
      <c r="G110" cm="1">
        <f t="array" ref="G110">_xlfn.IFS(bank1[[#This Row],[Ledger Amount Dr/Cr]]="Cr",bank1[[#This Row],[Ledger Amount]],bank1[[#This Row],[Ledger Amount Dr/Cr]]="Dr",-bank1[[#This Row],[Ledger Amount]])</f>
        <v>-100000</v>
      </c>
      <c r="H110">
        <f>IFERROR(SUM(bank1[[#Headers],[Net]]:bank1[[#This Row],[Net]]),"")</f>
        <v>-424825.83000000007</v>
      </c>
      <c r="I110" t="s">
        <v>10</v>
      </c>
    </row>
    <row r="111" spans="1:9" x14ac:dyDescent="0.35">
      <c r="A111" s="7">
        <v>45126</v>
      </c>
      <c r="B111" s="8" t="s">
        <v>11</v>
      </c>
      <c r="C111" s="8" t="s">
        <v>12</v>
      </c>
      <c r="D111" s="8">
        <v>184600</v>
      </c>
      <c r="E111" s="8" t="str" cm="1">
        <f t="array" ref="E1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11" s="8" t="s">
        <v>62</v>
      </c>
      <c r="G111" cm="1">
        <f t="array" ref="G111">_xlfn.IFS(bank1[[#This Row],[Ledger Amount Dr/Cr]]="Cr",bank1[[#This Row],[Ledger Amount]],bank1[[#This Row],[Ledger Amount Dr/Cr]]="Dr",-bank1[[#This Row],[Ledger Amount]])</f>
        <v>184600</v>
      </c>
      <c r="H111">
        <f>IFERROR(SUM(bank1[[#Headers],[Net]]:bank1[[#This Row],[Net]]),"")</f>
        <v>-240225.83000000007</v>
      </c>
      <c r="I111" t="s">
        <v>10</v>
      </c>
    </row>
    <row r="112" spans="1:9" x14ac:dyDescent="0.35">
      <c r="A112" s="7">
        <v>45126</v>
      </c>
      <c r="B112" s="8" t="s">
        <v>15</v>
      </c>
      <c r="C112" s="8" t="s">
        <v>16</v>
      </c>
      <c r="D112" s="8">
        <v>29500</v>
      </c>
      <c r="E112" s="8" t="str" cm="1">
        <f t="array" ref="E1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2" s="10" t="s">
        <v>71</v>
      </c>
      <c r="G112" cm="1">
        <f t="array" ref="G112">_xlfn.IFS(bank1[[#This Row],[Ledger Amount Dr/Cr]]="Cr",bank1[[#This Row],[Ledger Amount]],bank1[[#This Row],[Ledger Amount Dr/Cr]]="Dr",-bank1[[#This Row],[Ledger Amount]])</f>
        <v>-29500</v>
      </c>
      <c r="H112">
        <f>IFERROR(SUM(bank1[[#Headers],[Net]]:bank1[[#This Row],[Net]]),"")</f>
        <v>-269725.83000000007</v>
      </c>
      <c r="I112" t="s">
        <v>10</v>
      </c>
    </row>
    <row r="113" spans="1:9" x14ac:dyDescent="0.35">
      <c r="A113" s="7">
        <v>45127</v>
      </c>
      <c r="B113" s="8" t="s">
        <v>15</v>
      </c>
      <c r="C113" s="8" t="s">
        <v>16</v>
      </c>
      <c r="D113" s="8">
        <v>150000</v>
      </c>
      <c r="E113" s="8" t="str" cm="1">
        <f t="array" ref="E1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3" s="10" t="s">
        <v>18</v>
      </c>
      <c r="G113" cm="1">
        <f t="array" ref="G113">_xlfn.IFS(bank1[[#This Row],[Ledger Amount Dr/Cr]]="Cr",bank1[[#This Row],[Ledger Amount]],bank1[[#This Row],[Ledger Amount Dr/Cr]]="Dr",-bank1[[#This Row],[Ledger Amount]])</f>
        <v>-150000</v>
      </c>
      <c r="H113">
        <f>IFERROR(SUM(bank1[[#Headers],[Net]]:bank1[[#This Row],[Net]]),"")</f>
        <v>-419725.83000000007</v>
      </c>
      <c r="I113" t="s">
        <v>10</v>
      </c>
    </row>
    <row r="114" spans="1:9" x14ac:dyDescent="0.35">
      <c r="A114" s="7">
        <v>45127</v>
      </c>
      <c r="B114" s="8" t="s">
        <v>15</v>
      </c>
      <c r="C114" s="8" t="s">
        <v>16</v>
      </c>
      <c r="D114" s="8">
        <v>62100</v>
      </c>
      <c r="E114" s="8" t="str" cm="1">
        <f t="array" ref="E1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4" s="10" t="s">
        <v>18</v>
      </c>
      <c r="G114" cm="1">
        <f t="array" ref="G114">_xlfn.IFS(bank1[[#This Row],[Ledger Amount Dr/Cr]]="Cr",bank1[[#This Row],[Ledger Amount]],bank1[[#This Row],[Ledger Amount Dr/Cr]]="Dr",-bank1[[#This Row],[Ledger Amount]])</f>
        <v>-62100</v>
      </c>
      <c r="H114">
        <f>IFERROR(SUM(bank1[[#Headers],[Net]]:bank1[[#This Row],[Net]]),"")</f>
        <v>-481825.83000000007</v>
      </c>
      <c r="I114" t="s">
        <v>10</v>
      </c>
    </row>
    <row r="115" spans="1:9" x14ac:dyDescent="0.35">
      <c r="A115" s="7">
        <v>45135</v>
      </c>
      <c r="B115" s="8" t="s">
        <v>15</v>
      </c>
      <c r="C115" s="8" t="s">
        <v>16</v>
      </c>
      <c r="D115" s="8">
        <v>12350</v>
      </c>
      <c r="E115" s="8" t="str" cm="1">
        <f t="array" ref="E1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5" s="8" t="s">
        <v>63</v>
      </c>
      <c r="G115" cm="1">
        <f t="array" ref="G115">_xlfn.IFS(bank1[[#This Row],[Ledger Amount Dr/Cr]]="Cr",bank1[[#This Row],[Ledger Amount]],bank1[[#This Row],[Ledger Amount Dr/Cr]]="Dr",-bank1[[#This Row],[Ledger Amount]])</f>
        <v>-12350</v>
      </c>
      <c r="H115">
        <f>IFERROR(SUM(bank1[[#Headers],[Net]]:bank1[[#This Row],[Net]]),"")</f>
        <v>-494175.83000000007</v>
      </c>
      <c r="I115" t="s">
        <v>10</v>
      </c>
    </row>
    <row r="116" spans="1:9" x14ac:dyDescent="0.35">
      <c r="A116" s="7">
        <v>45135</v>
      </c>
      <c r="B116" s="8" t="s">
        <v>11</v>
      </c>
      <c r="C116" s="8" t="s">
        <v>12</v>
      </c>
      <c r="D116" s="8">
        <v>600</v>
      </c>
      <c r="E116" s="8" t="str" cm="1">
        <f t="array" ref="E1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16" s="10" t="s">
        <v>18</v>
      </c>
      <c r="G116" cm="1">
        <f t="array" ref="G116">_xlfn.IFS(bank1[[#This Row],[Ledger Amount Dr/Cr]]="Cr",bank1[[#This Row],[Ledger Amount]],bank1[[#This Row],[Ledger Amount Dr/Cr]]="Dr",-bank1[[#This Row],[Ledger Amount]])</f>
        <v>600</v>
      </c>
      <c r="H116">
        <f>IFERROR(SUM(bank1[[#Headers],[Net]]:bank1[[#This Row],[Net]]),"")</f>
        <v>-493575.83000000007</v>
      </c>
      <c r="I116" t="s">
        <v>10</v>
      </c>
    </row>
    <row r="117" spans="1:9" x14ac:dyDescent="0.35">
      <c r="A117" s="7">
        <v>45137</v>
      </c>
      <c r="B117" s="8" t="s">
        <v>11</v>
      </c>
      <c r="C117" s="8" t="s">
        <v>12</v>
      </c>
      <c r="D117" s="8">
        <v>20000</v>
      </c>
      <c r="E117" s="8" t="str" cm="1">
        <f t="array" ref="E1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17" s="10" t="s">
        <v>18</v>
      </c>
      <c r="G117" cm="1">
        <f t="array" ref="G117">_xlfn.IFS(bank1[[#This Row],[Ledger Amount Dr/Cr]]="Cr",bank1[[#This Row],[Ledger Amount]],bank1[[#This Row],[Ledger Amount Dr/Cr]]="Dr",-bank1[[#This Row],[Ledger Amount]])</f>
        <v>20000</v>
      </c>
      <c r="H117">
        <f>IFERROR(SUM(bank1[[#Headers],[Net]]:bank1[[#This Row],[Net]]),"")</f>
        <v>-473575.83000000007</v>
      </c>
      <c r="I117" t="s">
        <v>10</v>
      </c>
    </row>
    <row r="118" spans="1:9" x14ac:dyDescent="0.35">
      <c r="A118" s="7">
        <v>45138</v>
      </c>
      <c r="B118" s="8" t="s">
        <v>9</v>
      </c>
      <c r="C118" s="8" t="s">
        <v>40</v>
      </c>
      <c r="D118" s="8">
        <v>2730</v>
      </c>
      <c r="E118" s="8" t="str" cm="1">
        <f t="array" ref="E1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18" s="8" t="s">
        <v>41</v>
      </c>
      <c r="G118" cm="1">
        <f t="array" ref="G118">_xlfn.IFS(bank1[[#This Row],[Ledger Amount Dr/Cr]]="Cr",bank1[[#This Row],[Ledger Amount]],bank1[[#This Row],[Ledger Amount Dr/Cr]]="Dr",-bank1[[#This Row],[Ledger Amount]])</f>
        <v>-2730</v>
      </c>
      <c r="H118">
        <f>IFERROR(SUM(bank1[[#Headers],[Net]]:bank1[[#This Row],[Net]]),"")</f>
        <v>-476305.83000000007</v>
      </c>
      <c r="I118" t="s">
        <v>10</v>
      </c>
    </row>
    <row r="119" spans="1:9" x14ac:dyDescent="0.35">
      <c r="A119" s="7">
        <v>45138</v>
      </c>
      <c r="B119" s="8" t="s">
        <v>9</v>
      </c>
      <c r="C119" s="8" t="s">
        <v>22</v>
      </c>
      <c r="D119" s="8">
        <v>360</v>
      </c>
      <c r="E119" s="8" t="str" cm="1">
        <f t="array" ref="E1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19" cm="1">
        <f t="array" ref="G119">_xlfn.IFS(bank1[[#This Row],[Ledger Amount Dr/Cr]]="Cr",bank1[[#This Row],[Ledger Amount]],bank1[[#This Row],[Ledger Amount Dr/Cr]]="Dr",-bank1[[#This Row],[Ledger Amount]])</f>
        <v>-360</v>
      </c>
      <c r="H119">
        <f>IFERROR(SUM(bank1[[#Headers],[Net]]:bank1[[#This Row],[Net]]),"")</f>
        <v>-476665.83000000007</v>
      </c>
      <c r="I119" t="s">
        <v>10</v>
      </c>
    </row>
    <row r="120" spans="1:9" x14ac:dyDescent="0.35">
      <c r="A120" s="7">
        <v>45140</v>
      </c>
      <c r="B120" s="8" t="s">
        <v>11</v>
      </c>
      <c r="C120" s="8" t="s">
        <v>12</v>
      </c>
      <c r="D120" s="8">
        <v>19600</v>
      </c>
      <c r="E120" s="8" t="str" cm="1">
        <f t="array" ref="E1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0" s="8" t="s">
        <v>72</v>
      </c>
      <c r="G120" cm="1">
        <f t="array" ref="G120">_xlfn.IFS(bank1[[#This Row],[Ledger Amount Dr/Cr]]="Cr",bank1[[#This Row],[Ledger Amount]],bank1[[#This Row],[Ledger Amount Dr/Cr]]="Dr",-bank1[[#This Row],[Ledger Amount]])</f>
        <v>19600</v>
      </c>
      <c r="H120">
        <f>IFERROR(SUM(bank1[[#Headers],[Net]]:bank1[[#This Row],[Net]]),"")</f>
        <v>-457065.83000000007</v>
      </c>
      <c r="I120" t="s">
        <v>10</v>
      </c>
    </row>
    <row r="121" spans="1:9" x14ac:dyDescent="0.35">
      <c r="A121" s="7">
        <v>45140</v>
      </c>
      <c r="B121" s="8" t="s">
        <v>11</v>
      </c>
      <c r="C121" s="8" t="s">
        <v>12</v>
      </c>
      <c r="D121" s="8">
        <v>15000</v>
      </c>
      <c r="E121" s="8" t="str" cm="1">
        <f t="array" ref="E1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1" s="8" t="s">
        <v>73</v>
      </c>
      <c r="G121" cm="1">
        <f t="array" ref="G121">_xlfn.IFS(bank1[[#This Row],[Ledger Amount Dr/Cr]]="Cr",bank1[[#This Row],[Ledger Amount]],bank1[[#This Row],[Ledger Amount Dr/Cr]]="Dr",-bank1[[#This Row],[Ledger Amount]])</f>
        <v>15000</v>
      </c>
      <c r="H121">
        <f>IFERROR(SUM(bank1[[#Headers],[Net]]:bank1[[#This Row],[Net]]),"")</f>
        <v>-442065.83000000007</v>
      </c>
      <c r="I121" t="s">
        <v>10</v>
      </c>
    </row>
    <row r="122" spans="1:9" x14ac:dyDescent="0.35">
      <c r="A122" s="7">
        <v>45142</v>
      </c>
      <c r="B122" s="8" t="s">
        <v>15</v>
      </c>
      <c r="C122" s="8" t="s">
        <v>16</v>
      </c>
      <c r="D122" s="8">
        <v>90000</v>
      </c>
      <c r="E122" s="8" t="str" cm="1">
        <f t="array" ref="E1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22" s="8" t="s">
        <v>64</v>
      </c>
      <c r="G122" cm="1">
        <f t="array" ref="G122">_xlfn.IFS(bank1[[#This Row],[Ledger Amount Dr/Cr]]="Cr",bank1[[#This Row],[Ledger Amount]],bank1[[#This Row],[Ledger Amount Dr/Cr]]="Dr",-bank1[[#This Row],[Ledger Amount]])</f>
        <v>-90000</v>
      </c>
      <c r="H122">
        <f>IFERROR(SUM(bank1[[#Headers],[Net]]:bank1[[#This Row],[Net]]),"")</f>
        <v>-532065.83000000007</v>
      </c>
      <c r="I122" t="s">
        <v>10</v>
      </c>
    </row>
    <row r="123" spans="1:9" x14ac:dyDescent="0.35">
      <c r="A123" s="7">
        <v>45145</v>
      </c>
      <c r="B123" s="8" t="s">
        <v>11</v>
      </c>
      <c r="C123" s="8" t="s">
        <v>12</v>
      </c>
      <c r="D123" s="8">
        <v>40000</v>
      </c>
      <c r="E123" s="8" t="str" cm="1">
        <f t="array" ref="E1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3" s="8" t="s">
        <v>74</v>
      </c>
      <c r="G123" cm="1">
        <f t="array" ref="G123">_xlfn.IFS(bank1[[#This Row],[Ledger Amount Dr/Cr]]="Cr",bank1[[#This Row],[Ledger Amount]],bank1[[#This Row],[Ledger Amount Dr/Cr]]="Dr",-bank1[[#This Row],[Ledger Amount]])</f>
        <v>40000</v>
      </c>
      <c r="H123">
        <f>IFERROR(SUM(bank1[[#Headers],[Net]]:bank1[[#This Row],[Net]]),"")</f>
        <v>-492065.83000000007</v>
      </c>
      <c r="I123" t="s">
        <v>10</v>
      </c>
    </row>
    <row r="124" spans="1:9" x14ac:dyDescent="0.35">
      <c r="A124" s="7">
        <v>45145</v>
      </c>
      <c r="B124" s="8" t="s">
        <v>11</v>
      </c>
      <c r="C124" s="8" t="s">
        <v>12</v>
      </c>
      <c r="D124" s="8">
        <v>35300</v>
      </c>
      <c r="E124" s="8" t="str" cm="1">
        <f t="array" ref="E1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4" s="8" t="s">
        <v>75</v>
      </c>
      <c r="G124" cm="1">
        <f t="array" ref="G124">_xlfn.IFS(bank1[[#This Row],[Ledger Amount Dr/Cr]]="Cr",bank1[[#This Row],[Ledger Amount]],bank1[[#This Row],[Ledger Amount Dr/Cr]]="Dr",-bank1[[#This Row],[Ledger Amount]])</f>
        <v>35300</v>
      </c>
      <c r="H124">
        <f>IFERROR(SUM(bank1[[#Headers],[Net]]:bank1[[#This Row],[Net]]),"")</f>
        <v>-456765.83000000007</v>
      </c>
      <c r="I124" t="s">
        <v>10</v>
      </c>
    </row>
    <row r="125" spans="1:9" x14ac:dyDescent="0.35">
      <c r="A125" s="7">
        <v>45145</v>
      </c>
      <c r="B125" s="8" t="s">
        <v>11</v>
      </c>
      <c r="C125" s="8" t="s">
        <v>12</v>
      </c>
      <c r="D125" s="8">
        <v>14000</v>
      </c>
      <c r="E125" s="8" t="str" cm="1">
        <f t="array" ref="E1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5" s="8" t="s">
        <v>76</v>
      </c>
      <c r="G125" cm="1">
        <f t="array" ref="G125">_xlfn.IFS(bank1[[#This Row],[Ledger Amount Dr/Cr]]="Cr",bank1[[#This Row],[Ledger Amount]],bank1[[#This Row],[Ledger Amount Dr/Cr]]="Dr",-bank1[[#This Row],[Ledger Amount]])</f>
        <v>14000</v>
      </c>
      <c r="H125">
        <f>IFERROR(SUM(bank1[[#Headers],[Net]]:bank1[[#This Row],[Net]]),"")</f>
        <v>-442765.83000000007</v>
      </c>
      <c r="I125" t="s">
        <v>10</v>
      </c>
    </row>
    <row r="126" spans="1:9" x14ac:dyDescent="0.35">
      <c r="A126" s="7">
        <v>45146</v>
      </c>
      <c r="B126" s="8" t="s">
        <v>11</v>
      </c>
      <c r="C126" s="8" t="s">
        <v>12</v>
      </c>
      <c r="D126" s="8">
        <v>14800</v>
      </c>
      <c r="E126" s="8" t="str" cm="1">
        <f t="array" ref="E1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6" s="8" t="s">
        <v>18</v>
      </c>
      <c r="G126" cm="1">
        <f t="array" ref="G126">_xlfn.IFS(bank1[[#This Row],[Ledger Amount Dr/Cr]]="Cr",bank1[[#This Row],[Ledger Amount]],bank1[[#This Row],[Ledger Amount Dr/Cr]]="Dr",-bank1[[#This Row],[Ledger Amount]])</f>
        <v>14800</v>
      </c>
      <c r="H126">
        <f>IFERROR(SUM(bank1[[#Headers],[Net]]:bank1[[#This Row],[Net]]),"")</f>
        <v>-427965.83000000007</v>
      </c>
      <c r="I126" t="s">
        <v>10</v>
      </c>
    </row>
    <row r="127" spans="1:9" x14ac:dyDescent="0.35">
      <c r="A127" s="7">
        <v>45146</v>
      </c>
      <c r="B127" s="8" t="s">
        <v>11</v>
      </c>
      <c r="C127" s="8" t="s">
        <v>12</v>
      </c>
      <c r="D127" s="8">
        <v>8600</v>
      </c>
      <c r="E127" s="8" t="str" cm="1">
        <f t="array" ref="E1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7" s="8" t="s">
        <v>18</v>
      </c>
      <c r="G127" cm="1">
        <f t="array" ref="G127">_xlfn.IFS(bank1[[#This Row],[Ledger Amount Dr/Cr]]="Cr",bank1[[#This Row],[Ledger Amount]],bank1[[#This Row],[Ledger Amount Dr/Cr]]="Dr",-bank1[[#This Row],[Ledger Amount]])</f>
        <v>8600</v>
      </c>
      <c r="H127">
        <f>IFERROR(SUM(bank1[[#Headers],[Net]]:bank1[[#This Row],[Net]]),"")</f>
        <v>-419365.83000000007</v>
      </c>
      <c r="I127" t="s">
        <v>10</v>
      </c>
    </row>
    <row r="128" spans="1:9" x14ac:dyDescent="0.35">
      <c r="A128" s="7">
        <v>45147</v>
      </c>
      <c r="B128" s="8" t="s">
        <v>11</v>
      </c>
      <c r="C128" s="8" t="s">
        <v>12</v>
      </c>
      <c r="D128" s="8">
        <v>10000</v>
      </c>
      <c r="E128" s="8" t="str" cm="1">
        <f t="array" ref="E1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8" s="8" t="s">
        <v>18</v>
      </c>
      <c r="G128" cm="1">
        <f t="array" ref="G128">_xlfn.IFS(bank1[[#This Row],[Ledger Amount Dr/Cr]]="Cr",bank1[[#This Row],[Ledger Amount]],bank1[[#This Row],[Ledger Amount Dr/Cr]]="Dr",-bank1[[#This Row],[Ledger Amount]])</f>
        <v>10000</v>
      </c>
      <c r="H128">
        <f>IFERROR(SUM(bank1[[#Headers],[Net]]:bank1[[#This Row],[Net]]),"")</f>
        <v>-409365.83000000007</v>
      </c>
      <c r="I128" t="s">
        <v>10</v>
      </c>
    </row>
    <row r="129" spans="1:9" x14ac:dyDescent="0.35">
      <c r="A129" s="7">
        <v>45148</v>
      </c>
      <c r="B129" s="8" t="s">
        <v>11</v>
      </c>
      <c r="C129" s="8" t="s">
        <v>12</v>
      </c>
      <c r="D129" s="8">
        <v>50000</v>
      </c>
      <c r="E129" s="8" t="str" cm="1">
        <f t="array" ref="E1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29" s="8" t="s">
        <v>18</v>
      </c>
      <c r="G129" cm="1">
        <f t="array" ref="G129">_xlfn.IFS(bank1[[#This Row],[Ledger Amount Dr/Cr]]="Cr",bank1[[#This Row],[Ledger Amount]],bank1[[#This Row],[Ledger Amount Dr/Cr]]="Dr",-bank1[[#This Row],[Ledger Amount]])</f>
        <v>50000</v>
      </c>
      <c r="H129">
        <f>IFERROR(SUM(bank1[[#Headers],[Net]]:bank1[[#This Row],[Net]]),"")</f>
        <v>-359365.83000000007</v>
      </c>
      <c r="I129" t="s">
        <v>10</v>
      </c>
    </row>
    <row r="130" spans="1:9" x14ac:dyDescent="0.35">
      <c r="A130" s="7">
        <v>45149</v>
      </c>
      <c r="B130" s="8" t="s">
        <v>11</v>
      </c>
      <c r="C130" s="8" t="s">
        <v>12</v>
      </c>
      <c r="D130" s="8">
        <v>100000</v>
      </c>
      <c r="E130" s="8" t="str" cm="1">
        <f t="array" ref="E1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30" s="8" t="s">
        <v>65</v>
      </c>
      <c r="G130" cm="1">
        <f t="array" ref="G130">_xlfn.IFS(bank1[[#This Row],[Ledger Amount Dr/Cr]]="Cr",bank1[[#This Row],[Ledger Amount]],bank1[[#This Row],[Ledger Amount Dr/Cr]]="Dr",-bank1[[#This Row],[Ledger Amount]])</f>
        <v>100000</v>
      </c>
      <c r="H130">
        <f>IFERROR(SUM(bank1[[#Headers],[Net]]:bank1[[#This Row],[Net]]),"")</f>
        <v>-259365.83000000007</v>
      </c>
      <c r="I130" t="s">
        <v>10</v>
      </c>
    </row>
    <row r="131" spans="1:9" x14ac:dyDescent="0.35">
      <c r="A131" s="7">
        <v>45149</v>
      </c>
      <c r="B131" s="8" t="s">
        <v>11</v>
      </c>
      <c r="C131" s="8" t="s">
        <v>12</v>
      </c>
      <c r="D131" s="8">
        <v>24600</v>
      </c>
      <c r="E131" s="8" t="str" cm="1">
        <f t="array" ref="E1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31" s="8" t="s">
        <v>18</v>
      </c>
      <c r="G131" cm="1">
        <f t="array" ref="G131">_xlfn.IFS(bank1[[#This Row],[Ledger Amount Dr/Cr]]="Cr",bank1[[#This Row],[Ledger Amount]],bank1[[#This Row],[Ledger Amount Dr/Cr]]="Dr",-bank1[[#This Row],[Ledger Amount]])</f>
        <v>24600</v>
      </c>
      <c r="H131">
        <f>IFERROR(SUM(bank1[[#Headers],[Net]]:bank1[[#This Row],[Net]]),"")</f>
        <v>-234765.83000000007</v>
      </c>
      <c r="I131" t="s">
        <v>10</v>
      </c>
    </row>
    <row r="132" spans="1:9" x14ac:dyDescent="0.35">
      <c r="A132" s="7">
        <v>45152</v>
      </c>
      <c r="B132" s="8" t="s">
        <v>15</v>
      </c>
      <c r="C132" s="8" t="s">
        <v>16</v>
      </c>
      <c r="D132" s="8">
        <v>163000</v>
      </c>
      <c r="E132" s="8" t="str" cm="1">
        <f t="array" ref="E1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2" s="10" t="s">
        <v>18</v>
      </c>
      <c r="G132" cm="1">
        <f t="array" ref="G132">_xlfn.IFS(bank1[[#This Row],[Ledger Amount Dr/Cr]]="Cr",bank1[[#This Row],[Ledger Amount]],bank1[[#This Row],[Ledger Amount Dr/Cr]]="Dr",-bank1[[#This Row],[Ledger Amount]])</f>
        <v>-163000</v>
      </c>
      <c r="H132">
        <f>IFERROR(SUM(bank1[[#Headers],[Net]]:bank1[[#This Row],[Net]]),"")</f>
        <v>-397765.83000000007</v>
      </c>
      <c r="I132" t="s">
        <v>10</v>
      </c>
    </row>
    <row r="133" spans="1:9" x14ac:dyDescent="0.35">
      <c r="A133" s="7">
        <v>45154</v>
      </c>
      <c r="B133" s="8" t="s">
        <v>15</v>
      </c>
      <c r="C133" s="8" t="s">
        <v>16</v>
      </c>
      <c r="D133" s="8">
        <v>1500</v>
      </c>
      <c r="E133" s="8" t="str" cm="1">
        <f t="array" ref="E1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3" s="8" t="s">
        <v>18</v>
      </c>
      <c r="G133" cm="1">
        <f t="array" ref="G133">_xlfn.IFS(bank1[[#This Row],[Ledger Amount Dr/Cr]]="Cr",bank1[[#This Row],[Ledger Amount]],bank1[[#This Row],[Ledger Amount Dr/Cr]]="Dr",-bank1[[#This Row],[Ledger Amount]])</f>
        <v>-1500</v>
      </c>
      <c r="H133">
        <f>IFERROR(SUM(bank1[[#Headers],[Net]]:bank1[[#This Row],[Net]]),"")</f>
        <v>-399265.83000000007</v>
      </c>
      <c r="I133" t="s">
        <v>10</v>
      </c>
    </row>
    <row r="134" spans="1:9" x14ac:dyDescent="0.35">
      <c r="A134" s="7">
        <v>45154</v>
      </c>
      <c r="B134" s="8" t="s">
        <v>11</v>
      </c>
      <c r="C134" s="8" t="s">
        <v>12</v>
      </c>
      <c r="D134" s="8">
        <v>100000</v>
      </c>
      <c r="E134" s="8" t="str" cm="1">
        <f t="array" ref="E1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34" s="8" t="s">
        <v>138</v>
      </c>
      <c r="G134" cm="1">
        <f t="array" ref="G134">_xlfn.IFS(bank1[[#This Row],[Ledger Amount Dr/Cr]]="Cr",bank1[[#This Row],[Ledger Amount]],bank1[[#This Row],[Ledger Amount Dr/Cr]]="Dr",-bank1[[#This Row],[Ledger Amount]])</f>
        <v>100000</v>
      </c>
      <c r="H134">
        <f>IFERROR(SUM(bank1[[#Headers],[Net]]:bank1[[#This Row],[Net]]),"")</f>
        <v>-299265.83000000007</v>
      </c>
      <c r="I134" t="s">
        <v>10</v>
      </c>
    </row>
    <row r="135" spans="1:9" x14ac:dyDescent="0.35">
      <c r="A135" s="7">
        <v>45156</v>
      </c>
      <c r="B135" s="8" t="s">
        <v>15</v>
      </c>
      <c r="C135" s="8" t="s">
        <v>16</v>
      </c>
      <c r="D135" s="8">
        <v>86000</v>
      </c>
      <c r="E135" s="8" t="str" cm="1">
        <f t="array" ref="E1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5" s="8" t="s">
        <v>18</v>
      </c>
      <c r="G135" cm="1">
        <f t="array" ref="G135">_xlfn.IFS(bank1[[#This Row],[Ledger Amount Dr/Cr]]="Cr",bank1[[#This Row],[Ledger Amount]],bank1[[#This Row],[Ledger Amount Dr/Cr]]="Dr",-bank1[[#This Row],[Ledger Amount]])</f>
        <v>-86000</v>
      </c>
      <c r="H135">
        <f>IFERROR(SUM(bank1[[#Headers],[Net]]:bank1[[#This Row],[Net]]),"")</f>
        <v>-385265.83000000007</v>
      </c>
      <c r="I135" t="s">
        <v>10</v>
      </c>
    </row>
    <row r="136" spans="1:9" x14ac:dyDescent="0.35">
      <c r="A136" s="7">
        <v>45156</v>
      </c>
      <c r="B136" s="8" t="s">
        <v>15</v>
      </c>
      <c r="C136" s="8" t="s">
        <v>16</v>
      </c>
      <c r="D136" s="8">
        <v>100000</v>
      </c>
      <c r="E136" s="8" t="str" cm="1">
        <f t="array" ref="E1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6" s="8" t="s">
        <v>18</v>
      </c>
      <c r="G136" cm="1">
        <f t="array" ref="G136">_xlfn.IFS(bank1[[#This Row],[Ledger Amount Dr/Cr]]="Cr",bank1[[#This Row],[Ledger Amount]],bank1[[#This Row],[Ledger Amount Dr/Cr]]="Dr",-bank1[[#This Row],[Ledger Amount]])</f>
        <v>-100000</v>
      </c>
      <c r="H136">
        <f>IFERROR(SUM(bank1[[#Headers],[Net]]:bank1[[#This Row],[Net]]),"")</f>
        <v>-485265.83000000007</v>
      </c>
      <c r="I136" t="s">
        <v>10</v>
      </c>
    </row>
    <row r="137" spans="1:9" x14ac:dyDescent="0.35">
      <c r="A137" s="7">
        <v>45157</v>
      </c>
      <c r="B137" s="8" t="s">
        <v>15</v>
      </c>
      <c r="C137" s="8" t="s">
        <v>16</v>
      </c>
      <c r="D137" s="8">
        <v>50000</v>
      </c>
      <c r="E137" s="8" t="str" cm="1">
        <f t="array" ref="E1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7" s="8" t="s">
        <v>18</v>
      </c>
      <c r="G137" cm="1">
        <f t="array" ref="G137">_xlfn.IFS(bank1[[#This Row],[Ledger Amount Dr/Cr]]="Cr",bank1[[#This Row],[Ledger Amount]],bank1[[#This Row],[Ledger Amount Dr/Cr]]="Dr",-bank1[[#This Row],[Ledger Amount]])</f>
        <v>-50000</v>
      </c>
      <c r="H137">
        <f>IFERROR(SUM(bank1[[#Headers],[Net]]:bank1[[#This Row],[Net]]),"")</f>
        <v>-535265.83000000007</v>
      </c>
      <c r="I137" t="s">
        <v>10</v>
      </c>
    </row>
    <row r="138" spans="1:9" x14ac:dyDescent="0.35">
      <c r="A138" s="7">
        <v>45157</v>
      </c>
      <c r="B138" s="8" t="s">
        <v>15</v>
      </c>
      <c r="C138" s="8" t="s">
        <v>16</v>
      </c>
      <c r="D138" s="8">
        <v>5000</v>
      </c>
      <c r="E138" s="8" t="str" cm="1">
        <f t="array" ref="E1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38" s="8" t="s">
        <v>18</v>
      </c>
      <c r="G138" cm="1">
        <f t="array" ref="G138">_xlfn.IFS(bank1[[#This Row],[Ledger Amount Dr/Cr]]="Cr",bank1[[#This Row],[Ledger Amount]],bank1[[#This Row],[Ledger Amount Dr/Cr]]="Dr",-bank1[[#This Row],[Ledger Amount]])</f>
        <v>-5000</v>
      </c>
      <c r="H138">
        <f>IFERROR(SUM(bank1[[#Headers],[Net]]:bank1[[#This Row],[Net]]),"")</f>
        <v>-540265.83000000007</v>
      </c>
      <c r="I138" t="s">
        <v>10</v>
      </c>
    </row>
    <row r="139" spans="1:9" x14ac:dyDescent="0.35">
      <c r="A139" s="7">
        <v>45159</v>
      </c>
      <c r="B139" s="8" t="s">
        <v>11</v>
      </c>
      <c r="C139" s="8" t="s">
        <v>12</v>
      </c>
      <c r="D139" s="8">
        <v>8700</v>
      </c>
      <c r="E139" s="8" t="str" cm="1">
        <f t="array" ref="E1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39" s="10" t="s">
        <v>77</v>
      </c>
      <c r="G139" cm="1">
        <f t="array" ref="G139">_xlfn.IFS(bank1[[#This Row],[Ledger Amount Dr/Cr]]="Cr",bank1[[#This Row],[Ledger Amount]],bank1[[#This Row],[Ledger Amount Dr/Cr]]="Dr",-bank1[[#This Row],[Ledger Amount]])</f>
        <v>8700</v>
      </c>
      <c r="H139">
        <f>IFERROR(SUM(bank1[[#Headers],[Net]]:bank1[[#This Row],[Net]]),"")</f>
        <v>-531565.83000000007</v>
      </c>
      <c r="I139" t="s">
        <v>10</v>
      </c>
    </row>
    <row r="140" spans="1:9" x14ac:dyDescent="0.35">
      <c r="A140" s="7">
        <v>45160</v>
      </c>
      <c r="B140" s="8" t="s">
        <v>11</v>
      </c>
      <c r="C140" s="8" t="s">
        <v>12</v>
      </c>
      <c r="D140" s="8">
        <v>10100</v>
      </c>
      <c r="E140" s="8" t="str" cm="1">
        <f t="array" ref="E1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40" s="10" t="s">
        <v>78</v>
      </c>
      <c r="G140" cm="1">
        <f t="array" ref="G140">_xlfn.IFS(bank1[[#This Row],[Ledger Amount Dr/Cr]]="Cr",bank1[[#This Row],[Ledger Amount]],bank1[[#This Row],[Ledger Amount Dr/Cr]]="Dr",-bank1[[#This Row],[Ledger Amount]])</f>
        <v>10100</v>
      </c>
      <c r="H140">
        <f>IFERROR(SUM(bank1[[#Headers],[Net]]:bank1[[#This Row],[Net]]),"")</f>
        <v>-521465.83000000007</v>
      </c>
      <c r="I140" t="s">
        <v>10</v>
      </c>
    </row>
    <row r="141" spans="1:9" x14ac:dyDescent="0.35">
      <c r="A141" s="7">
        <v>45160</v>
      </c>
      <c r="B141" s="8" t="s">
        <v>11</v>
      </c>
      <c r="C141" s="8" t="s">
        <v>12</v>
      </c>
      <c r="D141" s="8">
        <v>69250</v>
      </c>
      <c r="E141" s="8" t="str" cm="1">
        <f t="array" ref="E1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41" s="8" t="s">
        <v>138</v>
      </c>
      <c r="G141" cm="1">
        <f t="array" ref="G141">_xlfn.IFS(bank1[[#This Row],[Ledger Amount Dr/Cr]]="Cr",bank1[[#This Row],[Ledger Amount]],bank1[[#This Row],[Ledger Amount Dr/Cr]]="Dr",-bank1[[#This Row],[Ledger Amount]])</f>
        <v>69250</v>
      </c>
      <c r="H141">
        <f>IFERROR(SUM(bank1[[#Headers],[Net]]:bank1[[#This Row],[Net]]),"")</f>
        <v>-452215.83000000007</v>
      </c>
      <c r="I141" t="s">
        <v>10</v>
      </c>
    </row>
    <row r="142" spans="1:9" x14ac:dyDescent="0.35">
      <c r="A142" s="7">
        <v>45160</v>
      </c>
      <c r="B142" s="8" t="s">
        <v>11</v>
      </c>
      <c r="C142" s="8" t="s">
        <v>12</v>
      </c>
      <c r="D142" s="8">
        <v>56900</v>
      </c>
      <c r="E142" s="8" t="str" cm="1">
        <f t="array" ref="E1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42" s="10" t="s">
        <v>18</v>
      </c>
      <c r="G142" cm="1">
        <f t="array" ref="G142">_xlfn.IFS(bank1[[#This Row],[Ledger Amount Dr/Cr]]="Cr",bank1[[#This Row],[Ledger Amount]],bank1[[#This Row],[Ledger Amount Dr/Cr]]="Dr",-bank1[[#This Row],[Ledger Amount]])</f>
        <v>56900</v>
      </c>
      <c r="H142">
        <f>IFERROR(SUM(bank1[[#Headers],[Net]]:bank1[[#This Row],[Net]]),"")</f>
        <v>-395315.83000000007</v>
      </c>
      <c r="I142" t="s">
        <v>10</v>
      </c>
    </row>
    <row r="143" spans="1:9" x14ac:dyDescent="0.35">
      <c r="A143" s="7">
        <v>45161</v>
      </c>
      <c r="B143" s="8" t="s">
        <v>15</v>
      </c>
      <c r="C143" s="8" t="s">
        <v>16</v>
      </c>
      <c r="D143" s="8">
        <v>15000</v>
      </c>
      <c r="E143" s="8" t="str" cm="1">
        <f t="array" ref="E1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43" s="8" t="s">
        <v>18</v>
      </c>
      <c r="G143" cm="1">
        <f t="array" ref="G143">_xlfn.IFS(bank1[[#This Row],[Ledger Amount Dr/Cr]]="Cr",bank1[[#This Row],[Ledger Amount]],bank1[[#This Row],[Ledger Amount Dr/Cr]]="Dr",-bank1[[#This Row],[Ledger Amount]])</f>
        <v>-15000</v>
      </c>
      <c r="H143">
        <f>IFERROR(SUM(bank1[[#Headers],[Net]]:bank1[[#This Row],[Net]]),"")</f>
        <v>-410315.83000000007</v>
      </c>
      <c r="I143" t="s">
        <v>10</v>
      </c>
    </row>
    <row r="144" spans="1:9" x14ac:dyDescent="0.35">
      <c r="A144" s="7">
        <v>45161</v>
      </c>
      <c r="B144" s="8" t="s">
        <v>15</v>
      </c>
      <c r="C144" s="8" t="s">
        <v>16</v>
      </c>
      <c r="D144" s="8">
        <v>100000</v>
      </c>
      <c r="E144" s="8" t="str" cm="1">
        <f t="array" ref="E1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44" s="10" t="s">
        <v>18</v>
      </c>
      <c r="G144" cm="1">
        <f t="array" ref="G144">_xlfn.IFS(bank1[[#This Row],[Ledger Amount Dr/Cr]]="Cr",bank1[[#This Row],[Ledger Amount]],bank1[[#This Row],[Ledger Amount Dr/Cr]]="Dr",-bank1[[#This Row],[Ledger Amount]])</f>
        <v>-100000</v>
      </c>
      <c r="H144">
        <f>IFERROR(SUM(bank1[[#Headers],[Net]]:bank1[[#This Row],[Net]]),"")</f>
        <v>-510315.83000000007</v>
      </c>
      <c r="I144" t="s">
        <v>10</v>
      </c>
    </row>
    <row r="145" spans="1:9" x14ac:dyDescent="0.35">
      <c r="A145" s="7">
        <v>45161</v>
      </c>
      <c r="B145" s="8" t="s">
        <v>11</v>
      </c>
      <c r="C145" s="8" t="s">
        <v>12</v>
      </c>
      <c r="D145" s="8">
        <v>2800</v>
      </c>
      <c r="E145" s="8" t="str" cm="1">
        <f t="array" ref="E1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45" s="10" t="s">
        <v>18</v>
      </c>
      <c r="G145" cm="1">
        <f t="array" ref="G145">_xlfn.IFS(bank1[[#This Row],[Ledger Amount Dr/Cr]]="Cr",bank1[[#This Row],[Ledger Amount]],bank1[[#This Row],[Ledger Amount Dr/Cr]]="Dr",-bank1[[#This Row],[Ledger Amount]])</f>
        <v>2800</v>
      </c>
      <c r="H145">
        <f>IFERROR(SUM(bank1[[#Headers],[Net]]:bank1[[#This Row],[Net]]),"")</f>
        <v>-507515.83000000007</v>
      </c>
      <c r="I145" t="s">
        <v>10</v>
      </c>
    </row>
    <row r="146" spans="1:9" x14ac:dyDescent="0.35">
      <c r="A146" s="7">
        <v>45161</v>
      </c>
      <c r="B146" s="8" t="s">
        <v>15</v>
      </c>
      <c r="C146" s="8" t="s">
        <v>16</v>
      </c>
      <c r="D146" s="8">
        <v>11000</v>
      </c>
      <c r="E146" s="8" t="str" cm="1">
        <f t="array" ref="E1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46" s="8" t="s">
        <v>66</v>
      </c>
      <c r="G146" cm="1">
        <f t="array" ref="G146">_xlfn.IFS(bank1[[#This Row],[Ledger Amount Dr/Cr]]="Cr",bank1[[#This Row],[Ledger Amount]],bank1[[#This Row],[Ledger Amount Dr/Cr]]="Dr",-bank1[[#This Row],[Ledger Amount]])</f>
        <v>-11000</v>
      </c>
      <c r="H146">
        <f>IFERROR(SUM(bank1[[#Headers],[Net]]:bank1[[#This Row],[Net]]),"")</f>
        <v>-518515.83000000007</v>
      </c>
      <c r="I146" t="s">
        <v>10</v>
      </c>
    </row>
    <row r="147" spans="1:9" x14ac:dyDescent="0.35">
      <c r="A147" s="7">
        <v>45162</v>
      </c>
      <c r="B147" s="8" t="s">
        <v>15</v>
      </c>
      <c r="C147" s="8" t="s">
        <v>16</v>
      </c>
      <c r="D147" s="8">
        <v>17000</v>
      </c>
      <c r="E147" s="8" t="str" cm="1">
        <f t="array" ref="E1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47" s="8" t="s">
        <v>18</v>
      </c>
      <c r="G147" cm="1">
        <f t="array" ref="G147">_xlfn.IFS(bank1[[#This Row],[Ledger Amount Dr/Cr]]="Cr",bank1[[#This Row],[Ledger Amount]],bank1[[#This Row],[Ledger Amount Dr/Cr]]="Dr",-bank1[[#This Row],[Ledger Amount]])</f>
        <v>-17000</v>
      </c>
      <c r="H147">
        <f>IFERROR(SUM(bank1[[#Headers],[Net]]:bank1[[#This Row],[Net]]),"")</f>
        <v>-535515.83000000007</v>
      </c>
      <c r="I147" t="s">
        <v>10</v>
      </c>
    </row>
    <row r="148" spans="1:9" x14ac:dyDescent="0.35">
      <c r="A148" s="7">
        <v>45162</v>
      </c>
      <c r="B148" s="8" t="s">
        <v>11</v>
      </c>
      <c r="C148" s="8" t="s">
        <v>12</v>
      </c>
      <c r="D148" s="8">
        <v>5400</v>
      </c>
      <c r="E148" s="8" t="str" cm="1">
        <f t="array" ref="E1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48" s="10" t="s">
        <v>18</v>
      </c>
      <c r="G148" cm="1">
        <f t="array" ref="G148">_xlfn.IFS(bank1[[#This Row],[Ledger Amount Dr/Cr]]="Cr",bank1[[#This Row],[Ledger Amount]],bank1[[#This Row],[Ledger Amount Dr/Cr]]="Dr",-bank1[[#This Row],[Ledger Amount]])</f>
        <v>5400</v>
      </c>
      <c r="H148">
        <f>IFERROR(SUM(bank1[[#Headers],[Net]]:bank1[[#This Row],[Net]]),"")</f>
        <v>-530115.83000000007</v>
      </c>
      <c r="I148" t="s">
        <v>10</v>
      </c>
    </row>
    <row r="149" spans="1:9" x14ac:dyDescent="0.35">
      <c r="A149" s="7">
        <v>45165</v>
      </c>
      <c r="B149" s="8" t="s">
        <v>15</v>
      </c>
      <c r="C149" s="8" t="s">
        <v>16</v>
      </c>
      <c r="D149" s="8">
        <v>3850</v>
      </c>
      <c r="E149" s="8" t="str" cm="1">
        <f t="array" ref="E1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49" s="8" t="s">
        <v>18</v>
      </c>
      <c r="G149" cm="1">
        <f t="array" ref="G149">_xlfn.IFS(bank1[[#This Row],[Ledger Amount Dr/Cr]]="Cr",bank1[[#This Row],[Ledger Amount]],bank1[[#This Row],[Ledger Amount Dr/Cr]]="Dr",-bank1[[#This Row],[Ledger Amount]])</f>
        <v>-3850</v>
      </c>
      <c r="H149">
        <f>IFERROR(SUM(bank1[[#Headers],[Net]]:bank1[[#This Row],[Net]]),"")</f>
        <v>-533965.83000000007</v>
      </c>
      <c r="I149" t="s">
        <v>10</v>
      </c>
    </row>
    <row r="150" spans="1:9" x14ac:dyDescent="0.35">
      <c r="A150" s="7">
        <v>45165</v>
      </c>
      <c r="B150" s="8" t="s">
        <v>11</v>
      </c>
      <c r="C150" s="8" t="s">
        <v>12</v>
      </c>
      <c r="D150" s="8">
        <v>1000</v>
      </c>
      <c r="E150" s="8" t="str" cm="1">
        <f t="array" ref="E1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50" s="8" t="s">
        <v>18</v>
      </c>
      <c r="G150" cm="1">
        <f t="array" ref="G150">_xlfn.IFS(bank1[[#This Row],[Ledger Amount Dr/Cr]]="Cr",bank1[[#This Row],[Ledger Amount]],bank1[[#This Row],[Ledger Amount Dr/Cr]]="Dr",-bank1[[#This Row],[Ledger Amount]])</f>
        <v>1000</v>
      </c>
      <c r="H150">
        <f>IFERROR(SUM(bank1[[#Headers],[Net]]:bank1[[#This Row],[Net]]),"")</f>
        <v>-532965.83000000007</v>
      </c>
      <c r="I150" t="s">
        <v>10</v>
      </c>
    </row>
    <row r="151" spans="1:9" x14ac:dyDescent="0.35">
      <c r="A151" s="7">
        <v>45165</v>
      </c>
      <c r="B151" s="8" t="s">
        <v>15</v>
      </c>
      <c r="C151" s="8" t="s">
        <v>16</v>
      </c>
      <c r="D151" s="8">
        <v>15000</v>
      </c>
      <c r="E151" s="8" t="str" cm="1">
        <f t="array" ref="E1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51" s="8" t="s">
        <v>18</v>
      </c>
      <c r="G151" cm="1">
        <f t="array" ref="G151">_xlfn.IFS(bank1[[#This Row],[Ledger Amount Dr/Cr]]="Cr",bank1[[#This Row],[Ledger Amount]],bank1[[#This Row],[Ledger Amount Dr/Cr]]="Dr",-bank1[[#This Row],[Ledger Amount]])</f>
        <v>-15000</v>
      </c>
      <c r="H151">
        <f>IFERROR(SUM(bank1[[#Headers],[Net]]:bank1[[#This Row],[Net]]),"")</f>
        <v>-547965.83000000007</v>
      </c>
      <c r="I151" t="s">
        <v>10</v>
      </c>
    </row>
    <row r="152" spans="1:9" x14ac:dyDescent="0.35">
      <c r="A152" s="7">
        <v>45166</v>
      </c>
      <c r="B152" s="8" t="s">
        <v>11</v>
      </c>
      <c r="C152" s="8" t="s">
        <v>12</v>
      </c>
      <c r="D152" s="8">
        <v>8500</v>
      </c>
      <c r="E152" s="8" t="str" cm="1">
        <f t="array" ref="E1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52" s="8" t="s">
        <v>18</v>
      </c>
      <c r="G152" cm="1">
        <f t="array" ref="G152">_xlfn.IFS(bank1[[#This Row],[Ledger Amount Dr/Cr]]="Cr",bank1[[#This Row],[Ledger Amount]],bank1[[#This Row],[Ledger Amount Dr/Cr]]="Dr",-bank1[[#This Row],[Ledger Amount]])</f>
        <v>8500</v>
      </c>
      <c r="H152">
        <f>IFERROR(SUM(bank1[[#Headers],[Net]]:bank1[[#This Row],[Net]]),"")</f>
        <v>-539465.83000000007</v>
      </c>
      <c r="I152" t="s">
        <v>10</v>
      </c>
    </row>
    <row r="153" spans="1:9" x14ac:dyDescent="0.35">
      <c r="A153" s="7">
        <v>45168</v>
      </c>
      <c r="B153" s="8" t="s">
        <v>11</v>
      </c>
      <c r="C153" s="8" t="s">
        <v>12</v>
      </c>
      <c r="D153" s="8">
        <v>98400</v>
      </c>
      <c r="E153" s="8" t="str" cm="1">
        <f t="array" ref="E1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53" s="8" t="s">
        <v>79</v>
      </c>
      <c r="G153" cm="1">
        <f t="array" ref="G153">_xlfn.IFS(bank1[[#This Row],[Ledger Amount Dr/Cr]]="Cr",bank1[[#This Row],[Ledger Amount]],bank1[[#This Row],[Ledger Amount Dr/Cr]]="Dr",-bank1[[#This Row],[Ledger Amount]])</f>
        <v>98400</v>
      </c>
      <c r="H153">
        <f>IFERROR(SUM(bank1[[#Headers],[Net]]:bank1[[#This Row],[Net]]),"")</f>
        <v>-441065.83000000007</v>
      </c>
      <c r="I153" t="s">
        <v>10</v>
      </c>
    </row>
    <row r="154" spans="1:9" x14ac:dyDescent="0.35">
      <c r="A154" s="7">
        <v>45169</v>
      </c>
      <c r="B154" s="8" t="s">
        <v>15</v>
      </c>
      <c r="C154" s="8" t="s">
        <v>16</v>
      </c>
      <c r="D154" s="8">
        <v>23000</v>
      </c>
      <c r="E154" s="8" t="str" cm="1">
        <f t="array" ref="E1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54" s="8" t="s">
        <v>18</v>
      </c>
      <c r="G154" cm="1">
        <f t="array" ref="G154">_xlfn.IFS(bank1[[#This Row],[Ledger Amount Dr/Cr]]="Cr",bank1[[#This Row],[Ledger Amount]],bank1[[#This Row],[Ledger Amount Dr/Cr]]="Dr",-bank1[[#This Row],[Ledger Amount]])</f>
        <v>-23000</v>
      </c>
      <c r="H154">
        <f>IFERROR(SUM(bank1[[#Headers],[Net]]:bank1[[#This Row],[Net]]),"")</f>
        <v>-464065.83000000007</v>
      </c>
      <c r="I154" t="s">
        <v>10</v>
      </c>
    </row>
    <row r="155" spans="1:9" x14ac:dyDescent="0.35">
      <c r="A155" s="7">
        <v>45169</v>
      </c>
      <c r="B155" s="8" t="s">
        <v>9</v>
      </c>
      <c r="C155" s="8" t="s">
        <v>40</v>
      </c>
      <c r="D155" s="8">
        <v>4320</v>
      </c>
      <c r="E155" s="8" t="str" cm="1">
        <f t="array" ref="E1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55" s="8" t="s">
        <v>41</v>
      </c>
      <c r="G155" cm="1">
        <f t="array" ref="G155">_xlfn.IFS(bank1[[#This Row],[Ledger Amount Dr/Cr]]="Cr",bank1[[#This Row],[Ledger Amount]],bank1[[#This Row],[Ledger Amount Dr/Cr]]="Dr",-bank1[[#This Row],[Ledger Amount]])</f>
        <v>-4320</v>
      </c>
      <c r="H155">
        <f>IFERROR(SUM(bank1[[#Headers],[Net]]:bank1[[#This Row],[Net]]),"")</f>
        <v>-468385.83000000007</v>
      </c>
      <c r="I155" t="s">
        <v>10</v>
      </c>
    </row>
    <row r="156" spans="1:9" x14ac:dyDescent="0.35">
      <c r="A156" s="7">
        <v>45169</v>
      </c>
      <c r="B156" s="8" t="s">
        <v>9</v>
      </c>
      <c r="C156" s="8" t="s">
        <v>22</v>
      </c>
      <c r="D156" s="8">
        <v>143</v>
      </c>
      <c r="E156" s="8" t="str" cm="1">
        <f t="array" ref="E1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56" cm="1">
        <f t="array" ref="G156">_xlfn.IFS(bank1[[#This Row],[Ledger Amount Dr/Cr]]="Cr",bank1[[#This Row],[Ledger Amount]],bank1[[#This Row],[Ledger Amount Dr/Cr]]="Dr",-bank1[[#This Row],[Ledger Amount]])</f>
        <v>-143</v>
      </c>
      <c r="H156">
        <f>IFERROR(SUM(bank1[[#Headers],[Net]]:bank1[[#This Row],[Net]]),"")</f>
        <v>-468528.83000000007</v>
      </c>
      <c r="I156" t="s">
        <v>10</v>
      </c>
    </row>
    <row r="157" spans="1:9" x14ac:dyDescent="0.35">
      <c r="A157" s="7">
        <v>45170</v>
      </c>
      <c r="B157" s="8" t="s">
        <v>15</v>
      </c>
      <c r="C157" s="8" t="s">
        <v>16</v>
      </c>
      <c r="D157" s="8">
        <v>70000</v>
      </c>
      <c r="E157" s="8" t="str" cm="1">
        <f t="array" ref="E1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57" s="8" t="s">
        <v>28</v>
      </c>
      <c r="G157" cm="1">
        <f t="array" ref="G157">_xlfn.IFS(bank1[[#This Row],[Ledger Amount Dr/Cr]]="Cr",bank1[[#This Row],[Ledger Amount]],bank1[[#This Row],[Ledger Amount Dr/Cr]]="Dr",-bank1[[#This Row],[Ledger Amount]])</f>
        <v>-70000</v>
      </c>
      <c r="H157">
        <f>IFERROR(SUM(bank1[[#Headers],[Net]]:bank1[[#This Row],[Net]]),"")</f>
        <v>-538528.83000000007</v>
      </c>
      <c r="I157" t="s">
        <v>10</v>
      </c>
    </row>
    <row r="158" spans="1:9" x14ac:dyDescent="0.35">
      <c r="A158" s="7">
        <v>45171</v>
      </c>
      <c r="B158" s="8" t="s">
        <v>11</v>
      </c>
      <c r="C158" s="8" t="s">
        <v>12</v>
      </c>
      <c r="D158" s="8">
        <v>36500</v>
      </c>
      <c r="E158" s="8" t="str" cm="1">
        <f t="array" ref="E1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58" s="8" t="s">
        <v>18</v>
      </c>
      <c r="G158" cm="1">
        <f t="array" ref="G158">_xlfn.IFS(bank1[[#This Row],[Ledger Amount Dr/Cr]]="Cr",bank1[[#This Row],[Ledger Amount]],bank1[[#This Row],[Ledger Amount Dr/Cr]]="Dr",-bank1[[#This Row],[Ledger Amount]])</f>
        <v>36500</v>
      </c>
      <c r="H158">
        <f>IFERROR(SUM(bank1[[#Headers],[Net]]:bank1[[#This Row],[Net]]),"")</f>
        <v>-502028.83000000007</v>
      </c>
      <c r="I158" t="s">
        <v>10</v>
      </c>
    </row>
    <row r="159" spans="1:9" x14ac:dyDescent="0.35">
      <c r="A159" s="7">
        <v>45171</v>
      </c>
      <c r="B159" s="8" t="s">
        <v>11</v>
      </c>
      <c r="C159" s="8" t="s">
        <v>12</v>
      </c>
      <c r="D159" s="8">
        <v>28000</v>
      </c>
      <c r="E159" s="8" t="str" cm="1">
        <f t="array" ref="E1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59" s="8" t="s">
        <v>79</v>
      </c>
      <c r="G159" cm="1">
        <f t="array" ref="G159">_xlfn.IFS(bank1[[#This Row],[Ledger Amount Dr/Cr]]="Cr",bank1[[#This Row],[Ledger Amount]],bank1[[#This Row],[Ledger Amount Dr/Cr]]="Dr",-bank1[[#This Row],[Ledger Amount]])</f>
        <v>28000</v>
      </c>
      <c r="H159">
        <f>IFERROR(SUM(bank1[[#Headers],[Net]]:bank1[[#This Row],[Net]]),"")</f>
        <v>-474028.83000000007</v>
      </c>
      <c r="I159" t="s">
        <v>10</v>
      </c>
    </row>
    <row r="160" spans="1:9" x14ac:dyDescent="0.35">
      <c r="A160" s="7">
        <v>45172</v>
      </c>
      <c r="B160" s="8" t="s">
        <v>11</v>
      </c>
      <c r="C160" s="8" t="s">
        <v>12</v>
      </c>
      <c r="D160" s="8">
        <v>5000</v>
      </c>
      <c r="E160" s="8" t="str" cm="1">
        <f t="array" ref="E1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0" s="8" t="s">
        <v>18</v>
      </c>
      <c r="G160" cm="1">
        <f t="array" ref="G160">_xlfn.IFS(bank1[[#This Row],[Ledger Amount Dr/Cr]]="Cr",bank1[[#This Row],[Ledger Amount]],bank1[[#This Row],[Ledger Amount Dr/Cr]]="Dr",-bank1[[#This Row],[Ledger Amount]])</f>
        <v>5000</v>
      </c>
      <c r="H160">
        <f>IFERROR(SUM(bank1[[#Headers],[Net]]:bank1[[#This Row],[Net]]),"")</f>
        <v>-469028.83000000007</v>
      </c>
      <c r="I160" t="s">
        <v>10</v>
      </c>
    </row>
    <row r="161" spans="1:9" x14ac:dyDescent="0.35">
      <c r="A161" s="7">
        <v>45172</v>
      </c>
      <c r="B161" s="8" t="s">
        <v>11</v>
      </c>
      <c r="C161" s="8" t="s">
        <v>12</v>
      </c>
      <c r="D161" s="8">
        <v>100000</v>
      </c>
      <c r="E161" s="8" t="str" cm="1">
        <f t="array" ref="E1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1" s="8" t="s">
        <v>80</v>
      </c>
      <c r="G161" cm="1">
        <f t="array" ref="G161">_xlfn.IFS(bank1[[#This Row],[Ledger Amount Dr/Cr]]="Cr",bank1[[#This Row],[Ledger Amount]],bank1[[#This Row],[Ledger Amount Dr/Cr]]="Dr",-bank1[[#This Row],[Ledger Amount]])</f>
        <v>100000</v>
      </c>
      <c r="H161">
        <f>IFERROR(SUM(bank1[[#Headers],[Net]]:bank1[[#This Row],[Net]]),"")</f>
        <v>-369028.83000000007</v>
      </c>
      <c r="I161" t="s">
        <v>10</v>
      </c>
    </row>
    <row r="162" spans="1:9" x14ac:dyDescent="0.35">
      <c r="A162" s="7">
        <v>45173</v>
      </c>
      <c r="B162" s="8" t="s">
        <v>11</v>
      </c>
      <c r="C162" s="8" t="s">
        <v>12</v>
      </c>
      <c r="D162" s="8">
        <v>50000</v>
      </c>
      <c r="E162" s="8" t="str" cm="1">
        <f t="array" ref="E1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2" s="8" t="s">
        <v>69</v>
      </c>
      <c r="G162" cm="1">
        <f t="array" ref="G162">_xlfn.IFS(bank1[[#This Row],[Ledger Amount Dr/Cr]]="Cr",bank1[[#This Row],[Ledger Amount]],bank1[[#This Row],[Ledger Amount Dr/Cr]]="Dr",-bank1[[#This Row],[Ledger Amount]])</f>
        <v>50000</v>
      </c>
      <c r="H162">
        <f>IFERROR(SUM(bank1[[#Headers],[Net]]:bank1[[#This Row],[Net]]),"")</f>
        <v>-319028.83000000007</v>
      </c>
      <c r="I162" t="s">
        <v>10</v>
      </c>
    </row>
    <row r="163" spans="1:9" x14ac:dyDescent="0.35">
      <c r="A163" s="7">
        <v>45174</v>
      </c>
      <c r="B163" s="8" t="s">
        <v>11</v>
      </c>
      <c r="C163" s="8" t="s">
        <v>12</v>
      </c>
      <c r="D163" s="8">
        <v>23900</v>
      </c>
      <c r="E163" s="8" t="str" cm="1">
        <f t="array" ref="E1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3" s="8" t="s">
        <v>81</v>
      </c>
      <c r="G163" cm="1">
        <f t="array" ref="G163">_xlfn.IFS(bank1[[#This Row],[Ledger Amount Dr/Cr]]="Cr",bank1[[#This Row],[Ledger Amount]],bank1[[#This Row],[Ledger Amount Dr/Cr]]="Dr",-bank1[[#This Row],[Ledger Amount]])</f>
        <v>23900</v>
      </c>
      <c r="H163">
        <f>IFERROR(SUM(bank1[[#Headers],[Net]]:bank1[[#This Row],[Net]]),"")</f>
        <v>-295128.83000000007</v>
      </c>
      <c r="I163" t="s">
        <v>10</v>
      </c>
    </row>
    <row r="164" spans="1:9" x14ac:dyDescent="0.35">
      <c r="A164" s="7">
        <v>45174</v>
      </c>
      <c r="B164" s="8" t="s">
        <v>11</v>
      </c>
      <c r="C164" s="8" t="s">
        <v>12</v>
      </c>
      <c r="D164" s="8">
        <v>75650</v>
      </c>
      <c r="E164" s="8" t="str" cm="1">
        <f t="array" ref="E1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4" s="8" t="s">
        <v>69</v>
      </c>
      <c r="G164" cm="1">
        <f t="array" ref="G164">_xlfn.IFS(bank1[[#This Row],[Ledger Amount Dr/Cr]]="Cr",bank1[[#This Row],[Ledger Amount]],bank1[[#This Row],[Ledger Amount Dr/Cr]]="Dr",-bank1[[#This Row],[Ledger Amount]])</f>
        <v>75650</v>
      </c>
      <c r="H164">
        <f>IFERROR(SUM(bank1[[#Headers],[Net]]:bank1[[#This Row],[Net]]),"")</f>
        <v>-219478.83000000007</v>
      </c>
      <c r="I164" t="s">
        <v>10</v>
      </c>
    </row>
    <row r="165" spans="1:9" x14ac:dyDescent="0.35">
      <c r="A165" s="7">
        <v>45175</v>
      </c>
      <c r="B165" s="8" t="s">
        <v>11</v>
      </c>
      <c r="C165" s="8" t="s">
        <v>12</v>
      </c>
      <c r="D165" s="8">
        <v>100000</v>
      </c>
      <c r="E165" s="8" t="str" cm="1">
        <f t="array" ref="E1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5" s="8" t="s">
        <v>82</v>
      </c>
      <c r="G165" cm="1">
        <f t="array" ref="G165">_xlfn.IFS(bank1[[#This Row],[Ledger Amount Dr/Cr]]="Cr",bank1[[#This Row],[Ledger Amount]],bank1[[#This Row],[Ledger Amount Dr/Cr]]="Dr",-bank1[[#This Row],[Ledger Amount]])</f>
        <v>100000</v>
      </c>
      <c r="H165">
        <f>IFERROR(SUM(bank1[[#Headers],[Net]]:bank1[[#This Row],[Net]]),"")</f>
        <v>-119478.83000000007</v>
      </c>
      <c r="I165" t="s">
        <v>10</v>
      </c>
    </row>
    <row r="166" spans="1:9" x14ac:dyDescent="0.35">
      <c r="A166" s="7">
        <v>45175</v>
      </c>
      <c r="B166" s="8" t="s">
        <v>9</v>
      </c>
      <c r="C166" s="8" t="s">
        <v>22</v>
      </c>
      <c r="D166" s="8">
        <v>6250</v>
      </c>
      <c r="E166" s="8" t="str" cm="1">
        <f t="array" ref="E1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66" cm="1">
        <f t="array" ref="G166">_xlfn.IFS(bank1[[#This Row],[Ledger Amount Dr/Cr]]="Cr",bank1[[#This Row],[Ledger Amount]],bank1[[#This Row],[Ledger Amount Dr/Cr]]="Dr",-bank1[[#This Row],[Ledger Amount]])</f>
        <v>-6250</v>
      </c>
      <c r="H166">
        <f>IFERROR(SUM(bank1[[#Headers],[Net]]:bank1[[#This Row],[Net]]),"")</f>
        <v>-125728.83000000007</v>
      </c>
      <c r="I166" t="s">
        <v>10</v>
      </c>
    </row>
    <row r="167" spans="1:9" x14ac:dyDescent="0.35">
      <c r="A167" s="7">
        <v>45175</v>
      </c>
      <c r="B167" s="8" t="s">
        <v>9</v>
      </c>
      <c r="C167" s="8" t="s">
        <v>22</v>
      </c>
      <c r="D167" s="8">
        <v>1125</v>
      </c>
      <c r="E167" s="8" t="str" cm="1">
        <f t="array" ref="E1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67" cm="1">
        <f t="array" ref="G167">_xlfn.IFS(bank1[[#This Row],[Ledger Amount Dr/Cr]]="Cr",bank1[[#This Row],[Ledger Amount]],bank1[[#This Row],[Ledger Amount Dr/Cr]]="Dr",-bank1[[#This Row],[Ledger Amount]])</f>
        <v>-1125</v>
      </c>
      <c r="H167">
        <f>IFERROR(SUM(bank1[[#Headers],[Net]]:bank1[[#This Row],[Net]]),"")</f>
        <v>-126853.83000000007</v>
      </c>
      <c r="I167" t="s">
        <v>10</v>
      </c>
    </row>
    <row r="168" spans="1:9" x14ac:dyDescent="0.35">
      <c r="A168" s="7">
        <v>45176</v>
      </c>
      <c r="B168" s="8" t="s">
        <v>11</v>
      </c>
      <c r="C168" s="8" t="s">
        <v>12</v>
      </c>
      <c r="D168" s="8">
        <v>100000</v>
      </c>
      <c r="E168" s="8" t="str" cm="1">
        <f t="array" ref="E1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68" s="8" t="s">
        <v>83</v>
      </c>
      <c r="G168" cm="1">
        <f t="array" ref="G168">_xlfn.IFS(bank1[[#This Row],[Ledger Amount Dr/Cr]]="Cr",bank1[[#This Row],[Ledger Amount]],bank1[[#This Row],[Ledger Amount Dr/Cr]]="Dr",-bank1[[#This Row],[Ledger Amount]])</f>
        <v>100000</v>
      </c>
      <c r="H168">
        <f>IFERROR(SUM(bank1[[#Headers],[Net]]:bank1[[#This Row],[Net]]),"")</f>
        <v>-26853.830000000075</v>
      </c>
      <c r="I168" t="s">
        <v>10</v>
      </c>
    </row>
    <row r="169" spans="1:9" x14ac:dyDescent="0.35">
      <c r="A169" s="7">
        <v>45176</v>
      </c>
      <c r="B169" s="8" t="s">
        <v>9</v>
      </c>
      <c r="C169" s="8" t="s">
        <v>22</v>
      </c>
      <c r="D169" s="8">
        <v>1879</v>
      </c>
      <c r="E169" s="8" t="str" cm="1">
        <f t="array" ref="E1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69" s="8" t="s">
        <v>84</v>
      </c>
      <c r="G169" cm="1">
        <f t="array" ref="G169">_xlfn.IFS(bank1[[#This Row],[Ledger Amount Dr/Cr]]="Cr",bank1[[#This Row],[Ledger Amount]],bank1[[#This Row],[Ledger Amount Dr/Cr]]="Dr",-bank1[[#This Row],[Ledger Amount]])</f>
        <v>-1879</v>
      </c>
      <c r="H169">
        <f>IFERROR(SUM(bank1[[#Headers],[Net]]:bank1[[#This Row],[Net]]),"")</f>
        <v>-28732.830000000075</v>
      </c>
      <c r="I169" t="s">
        <v>10</v>
      </c>
    </row>
    <row r="170" spans="1:9" x14ac:dyDescent="0.35">
      <c r="A170" s="7">
        <v>45177</v>
      </c>
      <c r="B170" s="8" t="s">
        <v>15</v>
      </c>
      <c r="C170" s="8" t="s">
        <v>16</v>
      </c>
      <c r="D170" s="8">
        <v>150000</v>
      </c>
      <c r="E170" s="8" t="str" cm="1">
        <f t="array" ref="E1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70" s="8" t="s">
        <v>18</v>
      </c>
      <c r="G170" cm="1">
        <f t="array" ref="G170">_xlfn.IFS(bank1[[#This Row],[Ledger Amount Dr/Cr]]="Cr",bank1[[#This Row],[Ledger Amount]],bank1[[#This Row],[Ledger Amount Dr/Cr]]="Dr",-bank1[[#This Row],[Ledger Amount]])</f>
        <v>-150000</v>
      </c>
      <c r="H170">
        <f>IFERROR(SUM(bank1[[#Headers],[Net]]:bank1[[#This Row],[Net]]),"")</f>
        <v>-178732.83000000007</v>
      </c>
      <c r="I170" t="s">
        <v>10</v>
      </c>
    </row>
    <row r="171" spans="1:9" x14ac:dyDescent="0.35">
      <c r="A171" s="7">
        <v>45177</v>
      </c>
      <c r="B171" s="8" t="s">
        <v>11</v>
      </c>
      <c r="C171" s="8" t="s">
        <v>12</v>
      </c>
      <c r="D171" s="8">
        <v>33200</v>
      </c>
      <c r="E171" s="8" t="str" cm="1">
        <f t="array" ref="E1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1" s="8" t="s">
        <v>74</v>
      </c>
      <c r="G171" cm="1">
        <f t="array" ref="G171">_xlfn.IFS(bank1[[#This Row],[Ledger Amount Dr/Cr]]="Cr",bank1[[#This Row],[Ledger Amount]],bank1[[#This Row],[Ledger Amount Dr/Cr]]="Dr",-bank1[[#This Row],[Ledger Amount]])</f>
        <v>33200</v>
      </c>
      <c r="H171">
        <f>IFERROR(SUM(bank1[[#Headers],[Net]]:bank1[[#This Row],[Net]]),"")</f>
        <v>-145532.83000000007</v>
      </c>
      <c r="I171" t="s">
        <v>10</v>
      </c>
    </row>
    <row r="172" spans="1:9" x14ac:dyDescent="0.35">
      <c r="A172" s="7">
        <v>45178</v>
      </c>
      <c r="B172" s="8" t="s">
        <v>11</v>
      </c>
      <c r="C172" s="8" t="s">
        <v>12</v>
      </c>
      <c r="D172" s="8">
        <v>2500</v>
      </c>
      <c r="E172" s="8" t="str" cm="1">
        <f t="array" ref="E1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2" s="8" t="s">
        <v>18</v>
      </c>
      <c r="G172" cm="1">
        <f t="array" ref="G172">_xlfn.IFS(bank1[[#This Row],[Ledger Amount Dr/Cr]]="Cr",bank1[[#This Row],[Ledger Amount]],bank1[[#This Row],[Ledger Amount Dr/Cr]]="Dr",-bank1[[#This Row],[Ledger Amount]])</f>
        <v>2500</v>
      </c>
      <c r="H172">
        <f>IFERROR(SUM(bank1[[#Headers],[Net]]:bank1[[#This Row],[Net]]),"")</f>
        <v>-143032.83000000007</v>
      </c>
      <c r="I172" t="s">
        <v>10</v>
      </c>
    </row>
    <row r="173" spans="1:9" x14ac:dyDescent="0.35">
      <c r="A173" s="7">
        <v>45178</v>
      </c>
      <c r="B173" s="8" t="s">
        <v>11</v>
      </c>
      <c r="C173" s="8" t="s">
        <v>12</v>
      </c>
      <c r="D173" s="8">
        <v>48700</v>
      </c>
      <c r="E173" s="8" t="str" cm="1">
        <f t="array" ref="E1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3" s="8" t="s">
        <v>18</v>
      </c>
      <c r="G173" cm="1">
        <f t="array" ref="G173">_xlfn.IFS(bank1[[#This Row],[Ledger Amount Dr/Cr]]="Cr",bank1[[#This Row],[Ledger Amount]],bank1[[#This Row],[Ledger Amount Dr/Cr]]="Dr",-bank1[[#This Row],[Ledger Amount]])</f>
        <v>48700</v>
      </c>
      <c r="H173">
        <f>IFERROR(SUM(bank1[[#Headers],[Net]]:bank1[[#This Row],[Net]]),"")</f>
        <v>-94332.830000000075</v>
      </c>
      <c r="I173" t="s">
        <v>10</v>
      </c>
    </row>
    <row r="174" spans="1:9" x14ac:dyDescent="0.35">
      <c r="A174" s="7">
        <v>45178</v>
      </c>
      <c r="B174" s="8" t="s">
        <v>15</v>
      </c>
      <c r="C174" s="8" t="s">
        <v>16</v>
      </c>
      <c r="D174" s="8">
        <v>5000</v>
      </c>
      <c r="E174" s="8" t="str" cm="1">
        <f t="array" ref="E1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74" s="8" t="s">
        <v>18</v>
      </c>
      <c r="G174" cm="1">
        <f t="array" ref="G174">_xlfn.IFS(bank1[[#This Row],[Ledger Amount Dr/Cr]]="Cr",bank1[[#This Row],[Ledger Amount]],bank1[[#This Row],[Ledger Amount Dr/Cr]]="Dr",-bank1[[#This Row],[Ledger Amount]])</f>
        <v>-5000</v>
      </c>
      <c r="H174">
        <f>IFERROR(SUM(bank1[[#Headers],[Net]]:bank1[[#This Row],[Net]]),"")</f>
        <v>-99332.830000000075</v>
      </c>
      <c r="I174" t="s">
        <v>10</v>
      </c>
    </row>
    <row r="175" spans="1:9" x14ac:dyDescent="0.35">
      <c r="A175" s="7">
        <v>45179</v>
      </c>
      <c r="B175" s="8" t="s">
        <v>15</v>
      </c>
      <c r="C175" s="8" t="s">
        <v>16</v>
      </c>
      <c r="D175" s="8">
        <v>14800</v>
      </c>
      <c r="E175" s="8" t="str" cm="1">
        <f t="array" ref="E1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75" s="8" t="s">
        <v>18</v>
      </c>
      <c r="G175" cm="1">
        <f t="array" ref="G175">_xlfn.IFS(bank1[[#This Row],[Ledger Amount Dr/Cr]]="Cr",bank1[[#This Row],[Ledger Amount]],bank1[[#This Row],[Ledger Amount Dr/Cr]]="Dr",-bank1[[#This Row],[Ledger Amount]])</f>
        <v>-14800</v>
      </c>
      <c r="H175">
        <f>IFERROR(SUM(bank1[[#Headers],[Net]]:bank1[[#This Row],[Net]]),"")</f>
        <v>-114132.83000000007</v>
      </c>
      <c r="I175" t="s">
        <v>10</v>
      </c>
    </row>
    <row r="176" spans="1:9" x14ac:dyDescent="0.35">
      <c r="A176" s="7">
        <v>45180</v>
      </c>
      <c r="B176" s="8" t="s">
        <v>15</v>
      </c>
      <c r="C176" s="8" t="s">
        <v>16</v>
      </c>
      <c r="D176" s="8">
        <v>100000</v>
      </c>
      <c r="E176" s="8" t="str" cm="1">
        <f t="array" ref="E1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76" s="8" t="s">
        <v>18</v>
      </c>
      <c r="G176" cm="1">
        <f t="array" ref="G176">_xlfn.IFS(bank1[[#This Row],[Ledger Amount Dr/Cr]]="Cr",bank1[[#This Row],[Ledger Amount]],bank1[[#This Row],[Ledger Amount Dr/Cr]]="Dr",-bank1[[#This Row],[Ledger Amount]])</f>
        <v>-100000</v>
      </c>
      <c r="H176">
        <f>IFERROR(SUM(bank1[[#Headers],[Net]]:bank1[[#This Row],[Net]]),"")</f>
        <v>-214132.83000000007</v>
      </c>
      <c r="I176" t="s">
        <v>10</v>
      </c>
    </row>
    <row r="177" spans="1:9" x14ac:dyDescent="0.35">
      <c r="A177" s="7">
        <v>45180</v>
      </c>
      <c r="B177" s="8" t="s">
        <v>11</v>
      </c>
      <c r="C177" s="8" t="s">
        <v>12</v>
      </c>
      <c r="D177" s="8">
        <v>200000</v>
      </c>
      <c r="E177" s="8" t="str" cm="1">
        <f t="array" ref="E1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7" s="8" t="s">
        <v>85</v>
      </c>
      <c r="G177" cm="1">
        <f t="array" ref="G177">_xlfn.IFS(bank1[[#This Row],[Ledger Amount Dr/Cr]]="Cr",bank1[[#This Row],[Ledger Amount]],bank1[[#This Row],[Ledger Amount Dr/Cr]]="Dr",-bank1[[#This Row],[Ledger Amount]])</f>
        <v>200000</v>
      </c>
      <c r="H177">
        <f>IFERROR(SUM(bank1[[#Headers],[Net]]:bank1[[#This Row],[Net]]),"")</f>
        <v>-14132.830000000075</v>
      </c>
      <c r="I177" t="s">
        <v>10</v>
      </c>
    </row>
    <row r="178" spans="1:9" x14ac:dyDescent="0.35">
      <c r="A178" s="7">
        <v>45180</v>
      </c>
      <c r="B178" s="8" t="s">
        <v>11</v>
      </c>
      <c r="C178" s="8" t="s">
        <v>12</v>
      </c>
      <c r="D178" s="8">
        <v>100000</v>
      </c>
      <c r="E178" s="8" t="str" cm="1">
        <f t="array" ref="E1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8" s="8" t="s">
        <v>80</v>
      </c>
      <c r="G178" cm="1">
        <f t="array" ref="G178">_xlfn.IFS(bank1[[#This Row],[Ledger Amount Dr/Cr]]="Cr",bank1[[#This Row],[Ledger Amount]],bank1[[#This Row],[Ledger Amount Dr/Cr]]="Dr",-bank1[[#This Row],[Ledger Amount]])</f>
        <v>100000</v>
      </c>
      <c r="H178">
        <f>IFERROR(SUM(bank1[[#Headers],[Net]]:bank1[[#This Row],[Net]]),"")</f>
        <v>85867.169999999925</v>
      </c>
      <c r="I178" t="s">
        <v>10</v>
      </c>
    </row>
    <row r="179" spans="1:9" x14ac:dyDescent="0.35">
      <c r="A179" s="7">
        <v>45181</v>
      </c>
      <c r="B179" s="8" t="s">
        <v>11</v>
      </c>
      <c r="C179" s="8" t="s">
        <v>12</v>
      </c>
      <c r="D179" s="8">
        <v>43000</v>
      </c>
      <c r="E179" s="8" t="str" cm="1">
        <f t="array" ref="E1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79" s="8" t="s">
        <v>69</v>
      </c>
      <c r="G179" cm="1">
        <f t="array" ref="G179">_xlfn.IFS(bank1[[#This Row],[Ledger Amount Dr/Cr]]="Cr",bank1[[#This Row],[Ledger Amount]],bank1[[#This Row],[Ledger Amount Dr/Cr]]="Dr",-bank1[[#This Row],[Ledger Amount]])</f>
        <v>43000</v>
      </c>
      <c r="H179">
        <f>IFERROR(SUM(bank1[[#Headers],[Net]]:bank1[[#This Row],[Net]]),"")</f>
        <v>128867.16999999993</v>
      </c>
      <c r="I179" t="s">
        <v>10</v>
      </c>
    </row>
    <row r="180" spans="1:9" x14ac:dyDescent="0.35">
      <c r="A180" s="7">
        <v>45182</v>
      </c>
      <c r="B180" s="8" t="s">
        <v>15</v>
      </c>
      <c r="C180" s="8" t="s">
        <v>16</v>
      </c>
      <c r="D180" s="8">
        <v>69250</v>
      </c>
      <c r="E180" s="8" t="str" cm="1">
        <f t="array" ref="E1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80" s="8" t="s">
        <v>18</v>
      </c>
      <c r="G180" cm="1">
        <f t="array" ref="G180">_xlfn.IFS(bank1[[#This Row],[Ledger Amount Dr/Cr]]="Cr",bank1[[#This Row],[Ledger Amount]],bank1[[#This Row],[Ledger Amount Dr/Cr]]="Dr",-bank1[[#This Row],[Ledger Amount]])</f>
        <v>-69250</v>
      </c>
      <c r="H180">
        <f>IFERROR(SUM(bank1[[#Headers],[Net]]:bank1[[#This Row],[Net]]),"")</f>
        <v>59617.169999999925</v>
      </c>
      <c r="I180" t="s">
        <v>10</v>
      </c>
    </row>
    <row r="181" spans="1:9" x14ac:dyDescent="0.35">
      <c r="A181" s="7">
        <v>45182</v>
      </c>
      <c r="B181" s="8" t="s">
        <v>11</v>
      </c>
      <c r="C181" s="8" t="s">
        <v>12</v>
      </c>
      <c r="D181" s="8">
        <v>4900</v>
      </c>
      <c r="E181" s="8" t="str" cm="1">
        <f t="array" ref="E1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81" s="8" t="s">
        <v>18</v>
      </c>
      <c r="G181" cm="1">
        <f t="array" ref="G181">_xlfn.IFS(bank1[[#This Row],[Ledger Amount Dr/Cr]]="Cr",bank1[[#This Row],[Ledger Amount]],bank1[[#This Row],[Ledger Amount Dr/Cr]]="Dr",-bank1[[#This Row],[Ledger Amount]])</f>
        <v>4900</v>
      </c>
      <c r="H181">
        <f>IFERROR(SUM(bank1[[#Headers],[Net]]:bank1[[#This Row],[Net]]),"")</f>
        <v>64517.169999999925</v>
      </c>
      <c r="I181" t="s">
        <v>10</v>
      </c>
    </row>
    <row r="182" spans="1:9" x14ac:dyDescent="0.35">
      <c r="A182" s="7">
        <v>45183</v>
      </c>
      <c r="B182" s="8" t="s">
        <v>9</v>
      </c>
      <c r="C182" s="8" t="s">
        <v>310</v>
      </c>
      <c r="D182" s="8">
        <v>14000</v>
      </c>
      <c r="E182" s="8" t="str" cm="1">
        <f t="array" ref="E1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82" s="8" t="s">
        <v>86</v>
      </c>
      <c r="G182" cm="1">
        <f t="array" ref="G182">_xlfn.IFS(bank1[[#This Row],[Ledger Amount Dr/Cr]]="Cr",bank1[[#This Row],[Ledger Amount]],bank1[[#This Row],[Ledger Amount Dr/Cr]]="Dr",-bank1[[#This Row],[Ledger Amount]])</f>
        <v>-14000</v>
      </c>
      <c r="H182">
        <f>IFERROR(SUM(bank1[[#Headers],[Net]]:bank1[[#This Row],[Net]]),"")</f>
        <v>50517.169999999925</v>
      </c>
      <c r="I182" t="s">
        <v>10</v>
      </c>
    </row>
    <row r="183" spans="1:9" x14ac:dyDescent="0.35">
      <c r="A183" s="7">
        <v>45185</v>
      </c>
      <c r="B183" s="8" t="s">
        <v>9</v>
      </c>
      <c r="C183" s="8" t="s">
        <v>22</v>
      </c>
      <c r="D183" s="8">
        <v>295</v>
      </c>
      <c r="E183" s="8" t="str" cm="1">
        <f t="array" ref="E1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83" cm="1">
        <f t="array" ref="G183">_xlfn.IFS(bank1[[#This Row],[Ledger Amount Dr/Cr]]="Cr",bank1[[#This Row],[Ledger Amount]],bank1[[#This Row],[Ledger Amount Dr/Cr]]="Dr",-bank1[[#This Row],[Ledger Amount]])</f>
        <v>-295</v>
      </c>
      <c r="H183">
        <f>IFERROR(SUM(bank1[[#Headers],[Net]]:bank1[[#This Row],[Net]]),"")</f>
        <v>50222.169999999925</v>
      </c>
      <c r="I183" t="s">
        <v>10</v>
      </c>
    </row>
    <row r="184" spans="1:9" x14ac:dyDescent="0.35">
      <c r="A184" s="7">
        <v>45185</v>
      </c>
      <c r="B184" s="8" t="s">
        <v>11</v>
      </c>
      <c r="C184" s="8" t="s">
        <v>12</v>
      </c>
      <c r="D184" s="8">
        <v>100000</v>
      </c>
      <c r="E184" s="8" t="str" cm="1">
        <f t="array" ref="E1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84" s="8" t="s">
        <v>59</v>
      </c>
      <c r="G184" cm="1">
        <f t="array" ref="G184">_xlfn.IFS(bank1[[#This Row],[Ledger Amount Dr/Cr]]="Cr",bank1[[#This Row],[Ledger Amount]],bank1[[#This Row],[Ledger Amount Dr/Cr]]="Dr",-bank1[[#This Row],[Ledger Amount]])</f>
        <v>100000</v>
      </c>
      <c r="H184">
        <f>IFERROR(SUM(bank1[[#Headers],[Net]]:bank1[[#This Row],[Net]]),"")</f>
        <v>150222.16999999993</v>
      </c>
      <c r="I184" t="s">
        <v>10</v>
      </c>
    </row>
    <row r="185" spans="1:9" x14ac:dyDescent="0.35">
      <c r="A185" s="7">
        <v>45187</v>
      </c>
      <c r="B185" s="8" t="s">
        <v>11</v>
      </c>
      <c r="C185" s="8" t="s">
        <v>12</v>
      </c>
      <c r="D185" s="8">
        <v>66280</v>
      </c>
      <c r="E185" s="8" t="str" cm="1">
        <f t="array" ref="E1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85" s="8" t="s">
        <v>138</v>
      </c>
      <c r="G185" cm="1">
        <f t="array" ref="G185">_xlfn.IFS(bank1[[#This Row],[Ledger Amount Dr/Cr]]="Cr",bank1[[#This Row],[Ledger Amount]],bank1[[#This Row],[Ledger Amount Dr/Cr]]="Dr",-bank1[[#This Row],[Ledger Amount]])</f>
        <v>66280</v>
      </c>
      <c r="H185">
        <f>IFERROR(SUM(bank1[[#Headers],[Net]]:bank1[[#This Row],[Net]]),"")</f>
        <v>216502.16999999993</v>
      </c>
      <c r="I185" t="s">
        <v>10</v>
      </c>
    </row>
    <row r="186" spans="1:9" x14ac:dyDescent="0.35">
      <c r="A186" s="7">
        <v>45187</v>
      </c>
      <c r="B186" s="8" t="s">
        <v>15</v>
      </c>
      <c r="C186" s="8" t="s">
        <v>16</v>
      </c>
      <c r="D186" s="8">
        <v>200000</v>
      </c>
      <c r="E186" s="8" t="str" cm="1">
        <f t="array" ref="E1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86" s="8" t="s">
        <v>87</v>
      </c>
      <c r="G186" cm="1">
        <f t="array" ref="G186">_xlfn.IFS(bank1[[#This Row],[Ledger Amount Dr/Cr]]="Cr",bank1[[#This Row],[Ledger Amount]],bank1[[#This Row],[Ledger Amount Dr/Cr]]="Dr",-bank1[[#This Row],[Ledger Amount]])</f>
        <v>-200000</v>
      </c>
      <c r="H186">
        <f>IFERROR(SUM(bank1[[#Headers],[Net]]:bank1[[#This Row],[Net]]),"")</f>
        <v>16502.169999999925</v>
      </c>
      <c r="I186" t="s">
        <v>10</v>
      </c>
    </row>
    <row r="187" spans="1:9" x14ac:dyDescent="0.35">
      <c r="A187" s="7">
        <v>45188</v>
      </c>
      <c r="B187" s="8" t="s">
        <v>15</v>
      </c>
      <c r="C187" s="8" t="s">
        <v>16</v>
      </c>
      <c r="D187" s="8">
        <v>10000</v>
      </c>
      <c r="E187" s="8" t="str" cm="1">
        <f t="array" ref="E1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87" s="8" t="s">
        <v>18</v>
      </c>
      <c r="G187" cm="1">
        <f t="array" ref="G187">_xlfn.IFS(bank1[[#This Row],[Ledger Amount Dr/Cr]]="Cr",bank1[[#This Row],[Ledger Amount]],bank1[[#This Row],[Ledger Amount Dr/Cr]]="Dr",-bank1[[#This Row],[Ledger Amount]])</f>
        <v>-10000</v>
      </c>
      <c r="H187">
        <f>IFERROR(SUM(bank1[[#Headers],[Net]]:bank1[[#This Row],[Net]]),"")</f>
        <v>6502.1699999999255</v>
      </c>
      <c r="I187" t="s">
        <v>10</v>
      </c>
    </row>
    <row r="188" spans="1:9" x14ac:dyDescent="0.35">
      <c r="A188" s="7">
        <v>45189</v>
      </c>
      <c r="B188" s="8" t="s">
        <v>11</v>
      </c>
      <c r="C188" s="8" t="s">
        <v>12</v>
      </c>
      <c r="D188" s="8">
        <v>70000</v>
      </c>
      <c r="E188" s="8" t="str" cm="1">
        <f t="array" ref="E1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88" s="8" t="s">
        <v>59</v>
      </c>
      <c r="G188" cm="1">
        <f t="array" ref="G188">_xlfn.IFS(bank1[[#This Row],[Ledger Amount Dr/Cr]]="Cr",bank1[[#This Row],[Ledger Amount]],bank1[[#This Row],[Ledger Amount Dr/Cr]]="Dr",-bank1[[#This Row],[Ledger Amount]])</f>
        <v>70000</v>
      </c>
      <c r="H188">
        <f>IFERROR(SUM(bank1[[#Headers],[Net]]:bank1[[#This Row],[Net]]),"")</f>
        <v>76502.169999999925</v>
      </c>
      <c r="I188" t="s">
        <v>10</v>
      </c>
    </row>
    <row r="189" spans="1:9" x14ac:dyDescent="0.35">
      <c r="A189" s="7">
        <v>45192</v>
      </c>
      <c r="B189" s="8" t="s">
        <v>9</v>
      </c>
      <c r="C189" s="8" t="s">
        <v>22</v>
      </c>
      <c r="D189" s="8">
        <v>9</v>
      </c>
      <c r="E189" s="8" t="str" cm="1">
        <f t="array" ref="E1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89" cm="1">
        <f t="array" ref="G189">_xlfn.IFS(bank1[[#This Row],[Ledger Amount Dr/Cr]]="Cr",bank1[[#This Row],[Ledger Amount]],bank1[[#This Row],[Ledger Amount Dr/Cr]]="Dr",-bank1[[#This Row],[Ledger Amount]])</f>
        <v>-9</v>
      </c>
      <c r="H189">
        <f>IFERROR(SUM(bank1[[#Headers],[Net]]:bank1[[#This Row],[Net]]),"")</f>
        <v>76493.169999999925</v>
      </c>
      <c r="I189" t="s">
        <v>10</v>
      </c>
    </row>
    <row r="190" spans="1:9" x14ac:dyDescent="0.35">
      <c r="A190" s="7">
        <v>45195</v>
      </c>
      <c r="B190" s="8" t="s">
        <v>11</v>
      </c>
      <c r="C190" s="8" t="s">
        <v>12</v>
      </c>
      <c r="D190" s="8">
        <v>72865</v>
      </c>
      <c r="E190" s="8" t="str" cm="1">
        <f t="array" ref="E1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90" s="8" t="s">
        <v>88</v>
      </c>
      <c r="G190" cm="1">
        <f t="array" ref="G190">_xlfn.IFS(bank1[[#This Row],[Ledger Amount Dr/Cr]]="Cr",bank1[[#This Row],[Ledger Amount]],bank1[[#This Row],[Ledger Amount Dr/Cr]]="Dr",-bank1[[#This Row],[Ledger Amount]])</f>
        <v>72865</v>
      </c>
      <c r="H190">
        <f>IFERROR(SUM(bank1[[#Headers],[Net]]:bank1[[#This Row],[Net]]),"")</f>
        <v>149358.16999999993</v>
      </c>
      <c r="I190" t="s">
        <v>10</v>
      </c>
    </row>
    <row r="191" spans="1:9" x14ac:dyDescent="0.35">
      <c r="A191" s="7">
        <v>45195</v>
      </c>
      <c r="B191" s="8" t="s">
        <v>11</v>
      </c>
      <c r="C191" s="8" t="s">
        <v>12</v>
      </c>
      <c r="D191" s="8">
        <v>2500</v>
      </c>
      <c r="E191" s="8" t="str" cm="1">
        <f t="array" ref="E1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91" s="8" t="s">
        <v>18</v>
      </c>
      <c r="G191" cm="1">
        <f t="array" ref="G191">_xlfn.IFS(bank1[[#This Row],[Ledger Amount Dr/Cr]]="Cr",bank1[[#This Row],[Ledger Amount]],bank1[[#This Row],[Ledger Amount Dr/Cr]]="Dr",-bank1[[#This Row],[Ledger Amount]])</f>
        <v>2500</v>
      </c>
      <c r="H191">
        <f>IFERROR(SUM(bank1[[#Headers],[Net]]:bank1[[#This Row],[Net]]),"")</f>
        <v>151858.16999999993</v>
      </c>
      <c r="I191" t="s">
        <v>10</v>
      </c>
    </row>
    <row r="192" spans="1:9" x14ac:dyDescent="0.35">
      <c r="A192" s="7">
        <v>45195</v>
      </c>
      <c r="B192" s="8" t="s">
        <v>11</v>
      </c>
      <c r="C192" s="8" t="s">
        <v>12</v>
      </c>
      <c r="D192" s="8">
        <v>73300</v>
      </c>
      <c r="E192" s="8" t="str" cm="1">
        <f t="array" ref="E1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92" s="8" t="s">
        <v>59</v>
      </c>
      <c r="G192" cm="1">
        <f t="array" ref="G192">_xlfn.IFS(bank1[[#This Row],[Ledger Amount Dr/Cr]]="Cr",bank1[[#This Row],[Ledger Amount]],bank1[[#This Row],[Ledger Amount Dr/Cr]]="Dr",-bank1[[#This Row],[Ledger Amount]])</f>
        <v>73300</v>
      </c>
      <c r="H192">
        <f>IFERROR(SUM(bank1[[#Headers],[Net]]:bank1[[#This Row],[Net]]),"")</f>
        <v>225158.16999999993</v>
      </c>
      <c r="I192" t="s">
        <v>10</v>
      </c>
    </row>
    <row r="193" spans="1:9" x14ac:dyDescent="0.35">
      <c r="A193" s="7">
        <v>45195</v>
      </c>
      <c r="B193" s="8" t="s">
        <v>11</v>
      </c>
      <c r="C193" s="8" t="s">
        <v>12</v>
      </c>
      <c r="D193" s="8">
        <v>35000</v>
      </c>
      <c r="E193" s="8" t="str" cm="1">
        <f t="array" ref="E1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93" s="8" t="s">
        <v>89</v>
      </c>
      <c r="G193" cm="1">
        <f t="array" ref="G193">_xlfn.IFS(bank1[[#This Row],[Ledger Amount Dr/Cr]]="Cr",bank1[[#This Row],[Ledger Amount]],bank1[[#This Row],[Ledger Amount Dr/Cr]]="Dr",-bank1[[#This Row],[Ledger Amount]])</f>
        <v>35000</v>
      </c>
      <c r="H193">
        <f>IFERROR(SUM(bank1[[#Headers],[Net]]:bank1[[#This Row],[Net]]),"")</f>
        <v>260158.16999999993</v>
      </c>
      <c r="I193" t="s">
        <v>10</v>
      </c>
    </row>
    <row r="194" spans="1:9" x14ac:dyDescent="0.35">
      <c r="A194" s="7">
        <v>45196</v>
      </c>
      <c r="B194" s="8" t="s">
        <v>15</v>
      </c>
      <c r="C194" s="8" t="s">
        <v>16</v>
      </c>
      <c r="D194" s="8">
        <v>41700</v>
      </c>
      <c r="E194" s="8" t="str" cm="1">
        <f t="array" ref="E1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94" s="8" t="s">
        <v>90</v>
      </c>
      <c r="G194" cm="1">
        <f t="array" ref="G194">_xlfn.IFS(bank1[[#This Row],[Ledger Amount Dr/Cr]]="Cr",bank1[[#This Row],[Ledger Amount]],bank1[[#This Row],[Ledger Amount Dr/Cr]]="Dr",-bank1[[#This Row],[Ledger Amount]])</f>
        <v>-41700</v>
      </c>
      <c r="H194">
        <f>IFERROR(SUM(bank1[[#Headers],[Net]]:bank1[[#This Row],[Net]]),"")</f>
        <v>218458.16999999993</v>
      </c>
      <c r="I194" t="s">
        <v>10</v>
      </c>
    </row>
    <row r="195" spans="1:9" x14ac:dyDescent="0.35">
      <c r="A195" s="7">
        <v>45196</v>
      </c>
      <c r="B195" s="8" t="s">
        <v>25</v>
      </c>
      <c r="C195" s="8" t="s">
        <v>26</v>
      </c>
      <c r="D195" s="9">
        <v>502000</v>
      </c>
      <c r="E195" s="8" t="str" cm="1">
        <f t="array" ref="E1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95" s="8" t="s">
        <v>34</v>
      </c>
      <c r="G195" cm="1">
        <f t="array" ref="G195">_xlfn.IFS(bank1[[#This Row],[Ledger Amount Dr/Cr]]="Cr",bank1[[#This Row],[Ledger Amount]],bank1[[#This Row],[Ledger Amount Dr/Cr]]="Dr",-bank1[[#This Row],[Ledger Amount]])</f>
        <v>502000</v>
      </c>
      <c r="H195">
        <f>IFERROR(SUM(bank1[[#Headers],[Net]]:bank1[[#This Row],[Net]]),"")</f>
        <v>720458.16999999993</v>
      </c>
      <c r="I195" t="s">
        <v>10</v>
      </c>
    </row>
    <row r="196" spans="1:9" x14ac:dyDescent="0.35">
      <c r="A196" s="7">
        <v>45196</v>
      </c>
      <c r="B196" s="8" t="s">
        <v>9</v>
      </c>
      <c r="C196" s="8" t="s">
        <v>30</v>
      </c>
      <c r="D196" s="8">
        <v>1880</v>
      </c>
      <c r="E196" s="8" t="str" cm="1">
        <f t="array" ref="E1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96" s="8" t="s">
        <v>91</v>
      </c>
      <c r="G196" cm="1">
        <f t="array" ref="G196">_xlfn.IFS(bank1[[#This Row],[Ledger Amount Dr/Cr]]="Cr",bank1[[#This Row],[Ledger Amount]],bank1[[#This Row],[Ledger Amount Dr/Cr]]="Dr",-bank1[[#This Row],[Ledger Amount]])</f>
        <v>-1880</v>
      </c>
      <c r="H196">
        <f>IFERROR(SUM(bank1[[#Headers],[Net]]:bank1[[#This Row],[Net]]),"")</f>
        <v>718578.16999999993</v>
      </c>
      <c r="I196" t="s">
        <v>10</v>
      </c>
    </row>
    <row r="197" spans="1:9" x14ac:dyDescent="0.35">
      <c r="A197" s="7">
        <v>45196</v>
      </c>
      <c r="B197" s="8" t="s">
        <v>9</v>
      </c>
      <c r="C197" s="8" t="s">
        <v>22</v>
      </c>
      <c r="D197" s="8">
        <v>3</v>
      </c>
      <c r="E197" s="8" t="str" cm="1">
        <f t="array" ref="E1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97" cm="1">
        <f t="array" ref="G197">_xlfn.IFS(bank1[[#This Row],[Ledger Amount Dr/Cr]]="Cr",bank1[[#This Row],[Ledger Amount]],bank1[[#This Row],[Ledger Amount Dr/Cr]]="Dr",-bank1[[#This Row],[Ledger Amount]])</f>
        <v>-3</v>
      </c>
      <c r="H197">
        <f>IFERROR(SUM(bank1[[#Headers],[Net]]:bank1[[#This Row],[Net]]),"")</f>
        <v>718575.16999999993</v>
      </c>
      <c r="I197" t="s">
        <v>10</v>
      </c>
    </row>
    <row r="198" spans="1:9" x14ac:dyDescent="0.35">
      <c r="A198" s="7">
        <v>45196</v>
      </c>
      <c r="B198" s="8" t="s">
        <v>9</v>
      </c>
      <c r="C198" s="8" t="s">
        <v>30</v>
      </c>
      <c r="D198" s="8">
        <v>500000</v>
      </c>
      <c r="E198" s="8" t="str" cm="1">
        <f t="array" ref="E1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98" s="8" t="s">
        <v>91</v>
      </c>
      <c r="G198" cm="1">
        <f t="array" ref="G198">_xlfn.IFS(bank1[[#This Row],[Ledger Amount Dr/Cr]]="Cr",bank1[[#This Row],[Ledger Amount]],bank1[[#This Row],[Ledger Amount Dr/Cr]]="Dr",-bank1[[#This Row],[Ledger Amount]])</f>
        <v>-500000</v>
      </c>
      <c r="H198">
        <f>IFERROR(SUM(bank1[[#Headers],[Net]]:bank1[[#This Row],[Net]]),"")</f>
        <v>218575.16999999993</v>
      </c>
      <c r="I198" t="s">
        <v>10</v>
      </c>
    </row>
    <row r="199" spans="1:9" x14ac:dyDescent="0.35">
      <c r="A199" s="7">
        <v>45196</v>
      </c>
      <c r="B199" s="8" t="s">
        <v>9</v>
      </c>
      <c r="C199" s="8" t="s">
        <v>22</v>
      </c>
      <c r="D199" s="8">
        <v>29</v>
      </c>
      <c r="E199" s="8" t="str" cm="1">
        <f t="array" ref="E1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99" cm="1">
        <f t="array" ref="G199">_xlfn.IFS(bank1[[#This Row],[Ledger Amount Dr/Cr]]="Cr",bank1[[#This Row],[Ledger Amount]],bank1[[#This Row],[Ledger Amount Dr/Cr]]="Dr",-bank1[[#This Row],[Ledger Amount]])</f>
        <v>-29</v>
      </c>
      <c r="H199">
        <f>IFERROR(SUM(bank1[[#Headers],[Net]]:bank1[[#This Row],[Net]]),"")</f>
        <v>218546.16999999993</v>
      </c>
      <c r="I199" t="s">
        <v>10</v>
      </c>
    </row>
    <row r="200" spans="1:9" x14ac:dyDescent="0.35">
      <c r="A200" s="7">
        <v>45196</v>
      </c>
      <c r="B200" s="8" t="s">
        <v>9</v>
      </c>
      <c r="C200" s="8" t="s">
        <v>22</v>
      </c>
      <c r="D200" s="8">
        <v>1185</v>
      </c>
      <c r="E200" s="8" t="str" cm="1">
        <f t="array" ref="E2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00" cm="1">
        <f t="array" ref="G200">_xlfn.IFS(bank1[[#This Row],[Ledger Amount Dr/Cr]]="Cr",bank1[[#This Row],[Ledger Amount]],bank1[[#This Row],[Ledger Amount Dr/Cr]]="Dr",-bank1[[#This Row],[Ledger Amount]])</f>
        <v>-1185</v>
      </c>
      <c r="H200">
        <f>IFERROR(SUM(bank1[[#Headers],[Net]]:bank1[[#This Row],[Net]]),"")</f>
        <v>217361.16999999993</v>
      </c>
      <c r="I200" t="s">
        <v>10</v>
      </c>
    </row>
    <row r="201" spans="1:9" x14ac:dyDescent="0.35">
      <c r="A201" s="7">
        <v>45198</v>
      </c>
      <c r="B201" s="8" t="s">
        <v>11</v>
      </c>
      <c r="C201" s="8" t="s">
        <v>12</v>
      </c>
      <c r="D201" s="8">
        <v>50000</v>
      </c>
      <c r="E201" s="8" t="str" cm="1">
        <f t="array" ref="E2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01" s="8" t="s">
        <v>80</v>
      </c>
      <c r="G201" cm="1">
        <f t="array" ref="G201">_xlfn.IFS(bank1[[#This Row],[Ledger Amount Dr/Cr]]="Cr",bank1[[#This Row],[Ledger Amount]],bank1[[#This Row],[Ledger Amount Dr/Cr]]="Dr",-bank1[[#This Row],[Ledger Amount]])</f>
        <v>50000</v>
      </c>
      <c r="H201">
        <f>IFERROR(SUM(bank1[[#Headers],[Net]]:bank1[[#This Row],[Net]]),"")</f>
        <v>267361.16999999993</v>
      </c>
      <c r="I201" t="s">
        <v>10</v>
      </c>
    </row>
    <row r="202" spans="1:9" x14ac:dyDescent="0.35">
      <c r="A202" s="7">
        <v>45199</v>
      </c>
      <c r="B202" s="8" t="s">
        <v>15</v>
      </c>
      <c r="C202" s="8" t="s">
        <v>16</v>
      </c>
      <c r="D202" s="8">
        <v>50000</v>
      </c>
      <c r="E202" s="8" t="str" cm="1">
        <f t="array" ref="E2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2" s="8" t="s">
        <v>18</v>
      </c>
      <c r="G202" cm="1">
        <f t="array" ref="G202">_xlfn.IFS(bank1[[#This Row],[Ledger Amount Dr/Cr]]="Cr",bank1[[#This Row],[Ledger Amount]],bank1[[#This Row],[Ledger Amount Dr/Cr]]="Dr",-bank1[[#This Row],[Ledger Amount]])</f>
        <v>-50000</v>
      </c>
      <c r="H202">
        <f>IFERROR(SUM(bank1[[#Headers],[Net]]:bank1[[#This Row],[Net]]),"")</f>
        <v>217361.16999999993</v>
      </c>
      <c r="I202" t="s">
        <v>10</v>
      </c>
    </row>
    <row r="203" spans="1:9" x14ac:dyDescent="0.35">
      <c r="A203" s="7">
        <v>45199</v>
      </c>
      <c r="B203" s="8" t="s">
        <v>15</v>
      </c>
      <c r="C203" s="8" t="s">
        <v>16</v>
      </c>
      <c r="D203" s="8">
        <v>18000</v>
      </c>
      <c r="E203" s="8" t="str" cm="1">
        <f t="array" ref="E2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3" s="8" t="s">
        <v>74</v>
      </c>
      <c r="G203" cm="1">
        <f t="array" ref="G203">_xlfn.IFS(bank1[[#This Row],[Ledger Amount Dr/Cr]]="Cr",bank1[[#This Row],[Ledger Amount]],bank1[[#This Row],[Ledger Amount Dr/Cr]]="Dr",-bank1[[#This Row],[Ledger Amount]])</f>
        <v>-18000</v>
      </c>
      <c r="H203">
        <f>IFERROR(SUM(bank1[[#Headers],[Net]]:bank1[[#This Row],[Net]]),"")</f>
        <v>199361.16999999993</v>
      </c>
      <c r="I203" t="s">
        <v>10</v>
      </c>
    </row>
    <row r="204" spans="1:9" x14ac:dyDescent="0.35">
      <c r="A204" s="7">
        <v>45199</v>
      </c>
      <c r="B204" s="8" t="s">
        <v>9</v>
      </c>
      <c r="C204" s="8" t="s">
        <v>22</v>
      </c>
      <c r="D204" s="8">
        <v>443</v>
      </c>
      <c r="E204" s="8" t="str" cm="1">
        <f t="array" ref="E2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04" cm="1">
        <f t="array" ref="G204">_xlfn.IFS(bank1[[#This Row],[Ledger Amount Dr/Cr]]="Cr",bank1[[#This Row],[Ledger Amount]],bank1[[#This Row],[Ledger Amount Dr/Cr]]="Dr",-bank1[[#This Row],[Ledger Amount]])</f>
        <v>-443</v>
      </c>
      <c r="H204">
        <f>IFERROR(SUM(bank1[[#Headers],[Net]]:bank1[[#This Row],[Net]]),"")</f>
        <v>198918.16999999993</v>
      </c>
      <c r="I204" t="s">
        <v>10</v>
      </c>
    </row>
    <row r="205" spans="1:9" x14ac:dyDescent="0.35">
      <c r="A205" s="7">
        <v>45199</v>
      </c>
      <c r="B205" s="8" t="s">
        <v>9</v>
      </c>
      <c r="C205" s="8" t="s">
        <v>40</v>
      </c>
      <c r="D205" s="8">
        <v>675</v>
      </c>
      <c r="E205" s="8" t="str" cm="1">
        <f t="array" ref="E2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5" s="8" t="s">
        <v>41</v>
      </c>
      <c r="G205" cm="1">
        <f t="array" ref="G205">_xlfn.IFS(bank1[[#This Row],[Ledger Amount Dr/Cr]]="Cr",bank1[[#This Row],[Ledger Amount]],bank1[[#This Row],[Ledger Amount Dr/Cr]]="Dr",-bank1[[#This Row],[Ledger Amount]])</f>
        <v>-675</v>
      </c>
      <c r="H205">
        <f>IFERROR(SUM(bank1[[#Headers],[Net]]:bank1[[#This Row],[Net]]),"")</f>
        <v>198243.16999999993</v>
      </c>
      <c r="I205" t="s">
        <v>10</v>
      </c>
    </row>
    <row r="206" spans="1:9" x14ac:dyDescent="0.35">
      <c r="A206" s="7">
        <v>45202</v>
      </c>
      <c r="B206" s="8" t="s">
        <v>9</v>
      </c>
      <c r="C206" s="8" t="s">
        <v>35</v>
      </c>
      <c r="D206" s="8">
        <v>100</v>
      </c>
      <c r="E206" s="8" t="str" cm="1">
        <f t="array" ref="E2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6" s="8" t="s">
        <v>18</v>
      </c>
      <c r="G206" cm="1">
        <f t="array" ref="G206">_xlfn.IFS(bank1[[#This Row],[Ledger Amount Dr/Cr]]="Cr",bank1[[#This Row],[Ledger Amount]],bank1[[#This Row],[Ledger Amount Dr/Cr]]="Dr",-bank1[[#This Row],[Ledger Amount]])</f>
        <v>-100</v>
      </c>
      <c r="H206">
        <f>IFERROR(SUM(bank1[[#Headers],[Net]]:bank1[[#This Row],[Net]]),"")</f>
        <v>198143.16999999993</v>
      </c>
      <c r="I206" t="s">
        <v>10</v>
      </c>
    </row>
    <row r="207" spans="1:9" x14ac:dyDescent="0.35">
      <c r="A207" s="7">
        <v>45203</v>
      </c>
      <c r="B207" s="8" t="s">
        <v>15</v>
      </c>
      <c r="C207" s="8" t="s">
        <v>16</v>
      </c>
      <c r="D207" s="8">
        <v>20000</v>
      </c>
      <c r="E207" s="8" t="str" cm="1">
        <f t="array" ref="E2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07" s="8" t="s">
        <v>18</v>
      </c>
      <c r="G207" cm="1">
        <f t="array" ref="G207">_xlfn.IFS(bank1[[#This Row],[Ledger Amount Dr/Cr]]="Cr",bank1[[#This Row],[Ledger Amount]],bank1[[#This Row],[Ledger Amount Dr/Cr]]="Dr",-bank1[[#This Row],[Ledger Amount]])</f>
        <v>-20000</v>
      </c>
      <c r="H207">
        <f>IFERROR(SUM(bank1[[#Headers],[Net]]:bank1[[#This Row],[Net]]),"")</f>
        <v>178143.16999999993</v>
      </c>
      <c r="I207" t="s">
        <v>10</v>
      </c>
    </row>
    <row r="208" spans="1:9" x14ac:dyDescent="0.35">
      <c r="A208" s="7">
        <v>45204</v>
      </c>
      <c r="B208" s="8" t="s">
        <v>11</v>
      </c>
      <c r="C208" s="8" t="s">
        <v>12</v>
      </c>
      <c r="D208" s="8">
        <v>7500</v>
      </c>
      <c r="E208" s="8" t="str" cm="1">
        <f t="array" ref="E2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08" s="8" t="s">
        <v>92</v>
      </c>
      <c r="G208" cm="1">
        <f t="array" ref="G208">_xlfn.IFS(bank1[[#This Row],[Ledger Amount Dr/Cr]]="Cr",bank1[[#This Row],[Ledger Amount]],bank1[[#This Row],[Ledger Amount Dr/Cr]]="Dr",-bank1[[#This Row],[Ledger Amount]])</f>
        <v>7500</v>
      </c>
      <c r="H208">
        <f>IFERROR(SUM(bank1[[#Headers],[Net]]:bank1[[#This Row],[Net]]),"")</f>
        <v>185643.16999999993</v>
      </c>
      <c r="I208" t="s">
        <v>10</v>
      </c>
    </row>
    <row r="209" spans="1:9" x14ac:dyDescent="0.35">
      <c r="A209" s="7">
        <v>45206</v>
      </c>
      <c r="B209" s="8" t="s">
        <v>11</v>
      </c>
      <c r="C209" s="8" t="s">
        <v>12</v>
      </c>
      <c r="D209" s="8">
        <v>20000</v>
      </c>
      <c r="E209" s="8" t="str" cm="1">
        <f t="array" ref="E2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09" s="8" t="s">
        <v>58</v>
      </c>
      <c r="G209" cm="1">
        <f t="array" ref="G209">_xlfn.IFS(bank1[[#This Row],[Ledger Amount Dr/Cr]]="Cr",bank1[[#This Row],[Ledger Amount]],bank1[[#This Row],[Ledger Amount Dr/Cr]]="Dr",-bank1[[#This Row],[Ledger Amount]])</f>
        <v>20000</v>
      </c>
      <c r="H209">
        <f>IFERROR(SUM(bank1[[#Headers],[Net]]:bank1[[#This Row],[Net]]),"")</f>
        <v>205643.16999999993</v>
      </c>
      <c r="I209" t="s">
        <v>10</v>
      </c>
    </row>
    <row r="210" spans="1:9" x14ac:dyDescent="0.35">
      <c r="A210" s="7">
        <v>45206</v>
      </c>
      <c r="B210" s="8" t="s">
        <v>15</v>
      </c>
      <c r="C210" s="8" t="s">
        <v>16</v>
      </c>
      <c r="D210" s="8">
        <v>16400</v>
      </c>
      <c r="E210" s="8" t="str" cm="1">
        <f t="array" ref="E2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0" s="8" t="s">
        <v>93</v>
      </c>
      <c r="G210" cm="1">
        <f t="array" ref="G210">_xlfn.IFS(bank1[[#This Row],[Ledger Amount Dr/Cr]]="Cr",bank1[[#This Row],[Ledger Amount]],bank1[[#This Row],[Ledger Amount Dr/Cr]]="Dr",-bank1[[#This Row],[Ledger Amount]])</f>
        <v>-16400</v>
      </c>
      <c r="H210">
        <f>IFERROR(SUM(bank1[[#Headers],[Net]]:bank1[[#This Row],[Net]]),"")</f>
        <v>189243.16999999993</v>
      </c>
      <c r="I210" t="s">
        <v>10</v>
      </c>
    </row>
    <row r="211" spans="1:9" x14ac:dyDescent="0.35">
      <c r="A211" s="7">
        <v>45207</v>
      </c>
      <c r="B211" s="8" t="s">
        <v>15</v>
      </c>
      <c r="C211" s="8" t="s">
        <v>16</v>
      </c>
      <c r="D211" s="8">
        <v>1000</v>
      </c>
      <c r="E211" s="8" t="str" cm="1">
        <f t="array" ref="E2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1" s="8" t="s">
        <v>18</v>
      </c>
      <c r="G211" cm="1">
        <f t="array" ref="G211">_xlfn.IFS(bank1[[#This Row],[Ledger Amount Dr/Cr]]="Cr",bank1[[#This Row],[Ledger Amount]],bank1[[#This Row],[Ledger Amount Dr/Cr]]="Dr",-bank1[[#This Row],[Ledger Amount]])</f>
        <v>-1000</v>
      </c>
      <c r="H211">
        <f>IFERROR(SUM(bank1[[#Headers],[Net]]:bank1[[#This Row],[Net]]),"")</f>
        <v>188243.16999999993</v>
      </c>
      <c r="I211" t="s">
        <v>10</v>
      </c>
    </row>
    <row r="212" spans="1:9" x14ac:dyDescent="0.35">
      <c r="A212" s="7">
        <v>45208</v>
      </c>
      <c r="B212" s="8" t="s">
        <v>15</v>
      </c>
      <c r="C212" s="8" t="s">
        <v>16</v>
      </c>
      <c r="D212" s="8">
        <v>50000</v>
      </c>
      <c r="E212" s="8" t="str" cm="1">
        <f t="array" ref="E2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2" s="8" t="s">
        <v>18</v>
      </c>
      <c r="G212" cm="1">
        <f t="array" ref="G212">_xlfn.IFS(bank1[[#This Row],[Ledger Amount Dr/Cr]]="Cr",bank1[[#This Row],[Ledger Amount]],bank1[[#This Row],[Ledger Amount Dr/Cr]]="Dr",-bank1[[#This Row],[Ledger Amount]])</f>
        <v>-50000</v>
      </c>
      <c r="H212">
        <f>IFERROR(SUM(bank1[[#Headers],[Net]]:bank1[[#This Row],[Net]]),"")</f>
        <v>138243.16999999993</v>
      </c>
      <c r="I212" t="s">
        <v>10</v>
      </c>
    </row>
    <row r="213" spans="1:9" x14ac:dyDescent="0.35">
      <c r="A213" s="7">
        <v>45209</v>
      </c>
      <c r="B213" s="8" t="s">
        <v>15</v>
      </c>
      <c r="C213" s="8" t="s">
        <v>16</v>
      </c>
      <c r="D213" s="8">
        <v>10000</v>
      </c>
      <c r="E213" s="8" t="str" cm="1">
        <f t="array" ref="E2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3" s="8" t="s">
        <v>18</v>
      </c>
      <c r="G213" cm="1">
        <f t="array" ref="G213">_xlfn.IFS(bank1[[#This Row],[Ledger Amount Dr/Cr]]="Cr",bank1[[#This Row],[Ledger Amount]],bank1[[#This Row],[Ledger Amount Dr/Cr]]="Dr",-bank1[[#This Row],[Ledger Amount]])</f>
        <v>-10000</v>
      </c>
      <c r="H213">
        <f>IFERROR(SUM(bank1[[#Headers],[Net]]:bank1[[#This Row],[Net]]),"")</f>
        <v>128243.16999999993</v>
      </c>
      <c r="I213" t="s">
        <v>10</v>
      </c>
    </row>
    <row r="214" spans="1:9" x14ac:dyDescent="0.35">
      <c r="A214" s="7">
        <v>45210</v>
      </c>
      <c r="B214" s="8" t="s">
        <v>15</v>
      </c>
      <c r="C214" s="8" t="s">
        <v>16</v>
      </c>
      <c r="D214" s="8">
        <v>50000</v>
      </c>
      <c r="E214" s="8" t="str" cm="1">
        <f t="array" ref="E2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4" s="8" t="s">
        <v>94</v>
      </c>
      <c r="G214" cm="1">
        <f t="array" ref="G214">_xlfn.IFS(bank1[[#This Row],[Ledger Amount Dr/Cr]]="Cr",bank1[[#This Row],[Ledger Amount]],bank1[[#This Row],[Ledger Amount Dr/Cr]]="Dr",-bank1[[#This Row],[Ledger Amount]])</f>
        <v>-50000</v>
      </c>
      <c r="H214">
        <f>IFERROR(SUM(bank1[[#Headers],[Net]]:bank1[[#This Row],[Net]]),"")</f>
        <v>78243.169999999925</v>
      </c>
      <c r="I214" t="s">
        <v>10</v>
      </c>
    </row>
    <row r="215" spans="1:9" x14ac:dyDescent="0.35">
      <c r="A215" s="7">
        <v>45211</v>
      </c>
      <c r="B215" s="8" t="s">
        <v>15</v>
      </c>
      <c r="C215" s="8" t="s">
        <v>16</v>
      </c>
      <c r="D215" s="8">
        <v>10000</v>
      </c>
      <c r="E215" s="8" t="str" cm="1">
        <f t="array" ref="E2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5" s="8" t="s">
        <v>18</v>
      </c>
      <c r="G215" cm="1">
        <f t="array" ref="G215">_xlfn.IFS(bank1[[#This Row],[Ledger Amount Dr/Cr]]="Cr",bank1[[#This Row],[Ledger Amount]],bank1[[#This Row],[Ledger Amount Dr/Cr]]="Dr",-bank1[[#This Row],[Ledger Amount]])</f>
        <v>-10000</v>
      </c>
      <c r="H215">
        <f>IFERROR(SUM(bank1[[#Headers],[Net]]:bank1[[#This Row],[Net]]),"")</f>
        <v>68243.169999999925</v>
      </c>
      <c r="I215" t="s">
        <v>10</v>
      </c>
    </row>
    <row r="216" spans="1:9" x14ac:dyDescent="0.35">
      <c r="A216" s="7">
        <v>45211</v>
      </c>
      <c r="B216" s="8" t="s">
        <v>15</v>
      </c>
      <c r="C216" s="8" t="s">
        <v>16</v>
      </c>
      <c r="D216" s="8">
        <v>400000</v>
      </c>
      <c r="E216" s="8" t="str" cm="1">
        <f t="array" ref="E2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6" s="8" t="s">
        <v>95</v>
      </c>
      <c r="G216" cm="1">
        <f t="array" ref="G216">_xlfn.IFS(bank1[[#This Row],[Ledger Amount Dr/Cr]]="Cr",bank1[[#This Row],[Ledger Amount]],bank1[[#This Row],[Ledger Amount Dr/Cr]]="Dr",-bank1[[#This Row],[Ledger Amount]])</f>
        <v>-400000</v>
      </c>
      <c r="H216">
        <f>IFERROR(SUM(bank1[[#Headers],[Net]]:bank1[[#This Row],[Net]]),"")</f>
        <v>-331756.83000000007</v>
      </c>
      <c r="I216" t="s">
        <v>10</v>
      </c>
    </row>
    <row r="217" spans="1:9" x14ac:dyDescent="0.35">
      <c r="A217" s="7">
        <v>45211</v>
      </c>
      <c r="B217" s="8" t="s">
        <v>9</v>
      </c>
      <c r="C217" s="8" t="s">
        <v>22</v>
      </c>
      <c r="D217" s="8">
        <v>29</v>
      </c>
      <c r="E217" s="8" t="str" cm="1">
        <f t="array" ref="E2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17" cm="1">
        <f t="array" ref="G217">_xlfn.IFS(bank1[[#This Row],[Ledger Amount Dr/Cr]]="Cr",bank1[[#This Row],[Ledger Amount]],bank1[[#This Row],[Ledger Amount Dr/Cr]]="Dr",-bank1[[#This Row],[Ledger Amount]])</f>
        <v>-29</v>
      </c>
      <c r="H217">
        <f>IFERROR(SUM(bank1[[#Headers],[Net]]:bank1[[#This Row],[Net]]),"")</f>
        <v>-331785.83000000007</v>
      </c>
      <c r="I217" t="s">
        <v>10</v>
      </c>
    </row>
    <row r="218" spans="1:9" x14ac:dyDescent="0.35">
      <c r="A218" s="7">
        <v>45212</v>
      </c>
      <c r="B218" s="8" t="s">
        <v>15</v>
      </c>
      <c r="C218" s="8" t="s">
        <v>16</v>
      </c>
      <c r="D218" s="8">
        <v>54000</v>
      </c>
      <c r="E218" s="8" t="str" cm="1">
        <f t="array" ref="E2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18" s="8" t="s">
        <v>18</v>
      </c>
      <c r="G218" cm="1">
        <f t="array" ref="G218">_xlfn.IFS(bank1[[#This Row],[Ledger Amount Dr/Cr]]="Cr",bank1[[#This Row],[Ledger Amount]],bank1[[#This Row],[Ledger Amount Dr/Cr]]="Dr",-bank1[[#This Row],[Ledger Amount]])</f>
        <v>-54000</v>
      </c>
      <c r="H218">
        <f>IFERROR(SUM(bank1[[#Headers],[Net]]:bank1[[#This Row],[Net]]),"")</f>
        <v>-385785.83000000007</v>
      </c>
      <c r="I218" t="s">
        <v>10</v>
      </c>
    </row>
    <row r="219" spans="1:9" x14ac:dyDescent="0.35">
      <c r="A219" s="7">
        <v>45212</v>
      </c>
      <c r="B219" s="8" t="s">
        <v>11</v>
      </c>
      <c r="C219" s="8" t="s">
        <v>12</v>
      </c>
      <c r="D219" s="8">
        <v>200000</v>
      </c>
      <c r="E219" s="8" t="str" cm="1">
        <f t="array" ref="E2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19" s="8" t="s">
        <v>96</v>
      </c>
      <c r="G219" cm="1">
        <f t="array" ref="G219">_xlfn.IFS(bank1[[#This Row],[Ledger Amount Dr/Cr]]="Cr",bank1[[#This Row],[Ledger Amount]],bank1[[#This Row],[Ledger Amount Dr/Cr]]="Dr",-bank1[[#This Row],[Ledger Amount]])</f>
        <v>200000</v>
      </c>
      <c r="H219">
        <f>IFERROR(SUM(bank1[[#Headers],[Net]]:bank1[[#This Row],[Net]]),"")</f>
        <v>-185785.83000000007</v>
      </c>
      <c r="I219" t="s">
        <v>10</v>
      </c>
    </row>
    <row r="220" spans="1:9" x14ac:dyDescent="0.35">
      <c r="A220" s="7">
        <v>45214</v>
      </c>
      <c r="B220" s="8" t="s">
        <v>11</v>
      </c>
      <c r="C220" s="8" t="s">
        <v>12</v>
      </c>
      <c r="D220" s="8">
        <v>12200</v>
      </c>
      <c r="E220" s="8" t="str" cm="1">
        <f t="array" ref="E2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20" s="8" t="s">
        <v>92</v>
      </c>
      <c r="G220" cm="1">
        <f t="array" ref="G220">_xlfn.IFS(bank1[[#This Row],[Ledger Amount Dr/Cr]]="Cr",bank1[[#This Row],[Ledger Amount]],bank1[[#This Row],[Ledger Amount Dr/Cr]]="Dr",-bank1[[#This Row],[Ledger Amount]])</f>
        <v>12200</v>
      </c>
      <c r="H220">
        <f>IFERROR(SUM(bank1[[#Headers],[Net]]:bank1[[#This Row],[Net]]),"")</f>
        <v>-173585.83000000007</v>
      </c>
      <c r="I220" t="s">
        <v>10</v>
      </c>
    </row>
    <row r="221" spans="1:9" x14ac:dyDescent="0.35">
      <c r="A221" s="7">
        <v>45214</v>
      </c>
      <c r="B221" s="8" t="s">
        <v>15</v>
      </c>
      <c r="C221" s="8" t="s">
        <v>16</v>
      </c>
      <c r="D221" s="8">
        <v>4500</v>
      </c>
      <c r="E221" s="8" t="str" cm="1">
        <f t="array" ref="E2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1" s="8" t="s">
        <v>18</v>
      </c>
      <c r="G221" cm="1">
        <f t="array" ref="G221">_xlfn.IFS(bank1[[#This Row],[Ledger Amount Dr/Cr]]="Cr",bank1[[#This Row],[Ledger Amount]],bank1[[#This Row],[Ledger Amount Dr/Cr]]="Dr",-bank1[[#This Row],[Ledger Amount]])</f>
        <v>-4500</v>
      </c>
      <c r="H221">
        <f>IFERROR(SUM(bank1[[#Headers],[Net]]:bank1[[#This Row],[Net]]),"")</f>
        <v>-178085.83000000007</v>
      </c>
      <c r="I221" t="s">
        <v>10</v>
      </c>
    </row>
    <row r="222" spans="1:9" x14ac:dyDescent="0.35">
      <c r="A222" s="7">
        <v>45214</v>
      </c>
      <c r="B222" s="8" t="s">
        <v>15</v>
      </c>
      <c r="C222" s="8" t="s">
        <v>16</v>
      </c>
      <c r="D222" s="8">
        <v>20000</v>
      </c>
      <c r="E222" s="8" t="str" cm="1">
        <f t="array" ref="E2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2" s="8" t="s">
        <v>18</v>
      </c>
      <c r="G222" cm="1">
        <f t="array" ref="G222">_xlfn.IFS(bank1[[#This Row],[Ledger Amount Dr/Cr]]="Cr",bank1[[#This Row],[Ledger Amount]],bank1[[#This Row],[Ledger Amount Dr/Cr]]="Dr",-bank1[[#This Row],[Ledger Amount]])</f>
        <v>-20000</v>
      </c>
      <c r="H222">
        <f>IFERROR(SUM(bank1[[#Headers],[Net]]:bank1[[#This Row],[Net]]),"")</f>
        <v>-198085.83000000007</v>
      </c>
      <c r="I222" t="s">
        <v>10</v>
      </c>
    </row>
    <row r="223" spans="1:9" x14ac:dyDescent="0.35">
      <c r="A223" s="7">
        <v>45215</v>
      </c>
      <c r="B223" s="8" t="s">
        <v>15</v>
      </c>
      <c r="C223" s="8" t="s">
        <v>16</v>
      </c>
      <c r="D223" s="8">
        <v>5000</v>
      </c>
      <c r="E223" s="8" t="str" cm="1">
        <f t="array" ref="E2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3" s="8" t="s">
        <v>18</v>
      </c>
      <c r="G223" cm="1">
        <f t="array" ref="G223">_xlfn.IFS(bank1[[#This Row],[Ledger Amount Dr/Cr]]="Cr",bank1[[#This Row],[Ledger Amount]],bank1[[#This Row],[Ledger Amount Dr/Cr]]="Dr",-bank1[[#This Row],[Ledger Amount]])</f>
        <v>-5000</v>
      </c>
      <c r="H223">
        <f>IFERROR(SUM(bank1[[#Headers],[Net]]:bank1[[#This Row],[Net]]),"")</f>
        <v>-203085.83000000007</v>
      </c>
      <c r="I223" t="s">
        <v>10</v>
      </c>
    </row>
    <row r="224" spans="1:9" x14ac:dyDescent="0.35">
      <c r="A224" s="7">
        <v>45215</v>
      </c>
      <c r="B224" s="8" t="s">
        <v>11</v>
      </c>
      <c r="C224" s="8" t="s">
        <v>12</v>
      </c>
      <c r="D224" s="8">
        <v>20000</v>
      </c>
      <c r="E224" s="8" t="str" cm="1">
        <f t="array" ref="E2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24" s="8" t="s">
        <v>18</v>
      </c>
      <c r="G224" cm="1">
        <f t="array" ref="G224">_xlfn.IFS(bank1[[#This Row],[Ledger Amount Dr/Cr]]="Cr",bank1[[#This Row],[Ledger Amount]],bank1[[#This Row],[Ledger Amount Dr/Cr]]="Dr",-bank1[[#This Row],[Ledger Amount]])</f>
        <v>20000</v>
      </c>
      <c r="H224">
        <f>IFERROR(SUM(bank1[[#Headers],[Net]]:bank1[[#This Row],[Net]]),"")</f>
        <v>-183085.83000000007</v>
      </c>
      <c r="I224" t="s">
        <v>10</v>
      </c>
    </row>
    <row r="225" spans="1:9" x14ac:dyDescent="0.35">
      <c r="A225" s="7">
        <v>45216</v>
      </c>
      <c r="B225" s="8" t="s">
        <v>15</v>
      </c>
      <c r="C225" s="8" t="s">
        <v>16</v>
      </c>
      <c r="D225" s="8">
        <v>50000</v>
      </c>
      <c r="E225" s="8" t="str" cm="1">
        <f t="array" ref="E2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5" s="8" t="s">
        <v>18</v>
      </c>
      <c r="G225" cm="1">
        <f t="array" ref="G225">_xlfn.IFS(bank1[[#This Row],[Ledger Amount Dr/Cr]]="Cr",bank1[[#This Row],[Ledger Amount]],bank1[[#This Row],[Ledger Amount Dr/Cr]]="Dr",-bank1[[#This Row],[Ledger Amount]])</f>
        <v>-50000</v>
      </c>
      <c r="H225">
        <f>IFERROR(SUM(bank1[[#Headers],[Net]]:bank1[[#This Row],[Net]]),"")</f>
        <v>-233085.83000000007</v>
      </c>
      <c r="I225" t="s">
        <v>10</v>
      </c>
    </row>
    <row r="226" spans="1:9" x14ac:dyDescent="0.35">
      <c r="A226" s="7">
        <v>45217</v>
      </c>
      <c r="B226" s="8" t="s">
        <v>9</v>
      </c>
      <c r="C226" s="8" t="s">
        <v>303</v>
      </c>
      <c r="D226" s="8">
        <v>20450</v>
      </c>
      <c r="E226" s="8" t="str" cm="1">
        <f t="array" ref="E2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6" s="8" t="s">
        <v>97</v>
      </c>
      <c r="G226" cm="1">
        <f t="array" ref="G226">_xlfn.IFS(bank1[[#This Row],[Ledger Amount Dr/Cr]]="Cr",bank1[[#This Row],[Ledger Amount]],bank1[[#This Row],[Ledger Amount Dr/Cr]]="Dr",-bank1[[#This Row],[Ledger Amount]])</f>
        <v>-20450</v>
      </c>
      <c r="H226">
        <f>IFERROR(SUM(bank1[[#Headers],[Net]]:bank1[[#This Row],[Net]]),"")</f>
        <v>-253535.83000000007</v>
      </c>
      <c r="I226" t="s">
        <v>10</v>
      </c>
    </row>
    <row r="227" spans="1:9" x14ac:dyDescent="0.35">
      <c r="A227" s="7">
        <v>45217</v>
      </c>
      <c r="B227" s="8" t="s">
        <v>11</v>
      </c>
      <c r="C227" s="8" t="s">
        <v>12</v>
      </c>
      <c r="D227" s="8">
        <v>84000</v>
      </c>
      <c r="E227" s="8" t="str" cm="1">
        <f t="array" ref="E2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27" s="8" t="s">
        <v>18</v>
      </c>
      <c r="G227" cm="1">
        <f t="array" ref="G227">_xlfn.IFS(bank1[[#This Row],[Ledger Amount Dr/Cr]]="Cr",bank1[[#This Row],[Ledger Amount]],bank1[[#This Row],[Ledger Amount Dr/Cr]]="Dr",-bank1[[#This Row],[Ledger Amount]])</f>
        <v>84000</v>
      </c>
      <c r="H227">
        <f>IFERROR(SUM(bank1[[#Headers],[Net]]:bank1[[#This Row],[Net]]),"")</f>
        <v>-169535.83000000007</v>
      </c>
      <c r="I227" t="s">
        <v>10</v>
      </c>
    </row>
    <row r="228" spans="1:9" x14ac:dyDescent="0.35">
      <c r="A228" s="7">
        <v>45218</v>
      </c>
      <c r="B228" s="8" t="s">
        <v>15</v>
      </c>
      <c r="C228" s="8" t="s">
        <v>16</v>
      </c>
      <c r="D228" s="8">
        <v>5000</v>
      </c>
      <c r="E228" s="8" t="str" cm="1">
        <f t="array" ref="E2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28" s="8" t="s">
        <v>18</v>
      </c>
      <c r="G228" cm="1">
        <f t="array" ref="G228">_xlfn.IFS(bank1[[#This Row],[Ledger Amount Dr/Cr]]="Cr",bank1[[#This Row],[Ledger Amount]],bank1[[#This Row],[Ledger Amount Dr/Cr]]="Dr",-bank1[[#This Row],[Ledger Amount]])</f>
        <v>-5000</v>
      </c>
      <c r="H228">
        <f>IFERROR(SUM(bank1[[#Headers],[Net]]:bank1[[#This Row],[Net]]),"")</f>
        <v>-174535.83000000007</v>
      </c>
      <c r="I228" t="s">
        <v>10</v>
      </c>
    </row>
    <row r="229" spans="1:9" x14ac:dyDescent="0.35">
      <c r="A229" s="7">
        <v>45218</v>
      </c>
      <c r="B229" s="8" t="s">
        <v>11</v>
      </c>
      <c r="C229" s="8" t="s">
        <v>12</v>
      </c>
      <c r="D229" s="8">
        <v>31000</v>
      </c>
      <c r="E229" s="8" t="str" cm="1">
        <f t="array" ref="E2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29" s="8" t="s">
        <v>98</v>
      </c>
      <c r="G229" cm="1">
        <f t="array" ref="G229">_xlfn.IFS(bank1[[#This Row],[Ledger Amount Dr/Cr]]="Cr",bank1[[#This Row],[Ledger Amount]],bank1[[#This Row],[Ledger Amount Dr/Cr]]="Dr",-bank1[[#This Row],[Ledger Amount]])</f>
        <v>31000</v>
      </c>
      <c r="H229">
        <f>IFERROR(SUM(bank1[[#Headers],[Net]]:bank1[[#This Row],[Net]]),"")</f>
        <v>-143535.83000000007</v>
      </c>
      <c r="I229" t="s">
        <v>10</v>
      </c>
    </row>
    <row r="230" spans="1:9" x14ac:dyDescent="0.35">
      <c r="A230" s="7">
        <v>45219</v>
      </c>
      <c r="B230" s="8" t="s">
        <v>11</v>
      </c>
      <c r="C230" s="8" t="s">
        <v>12</v>
      </c>
      <c r="D230" s="8">
        <v>35000</v>
      </c>
      <c r="E230" s="8" t="str" cm="1">
        <f t="array" ref="E2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30" s="8" t="s">
        <v>18</v>
      </c>
      <c r="G230" cm="1">
        <f t="array" ref="G230">_xlfn.IFS(bank1[[#This Row],[Ledger Amount Dr/Cr]]="Cr",bank1[[#This Row],[Ledger Amount]],bank1[[#This Row],[Ledger Amount Dr/Cr]]="Dr",-bank1[[#This Row],[Ledger Amount]])</f>
        <v>35000</v>
      </c>
      <c r="H230">
        <f>IFERROR(SUM(bank1[[#Headers],[Net]]:bank1[[#This Row],[Net]]),"")</f>
        <v>-108535.83000000007</v>
      </c>
      <c r="I230" t="s">
        <v>10</v>
      </c>
    </row>
    <row r="231" spans="1:9" x14ac:dyDescent="0.35">
      <c r="A231" s="7">
        <v>45219</v>
      </c>
      <c r="B231" s="8" t="s">
        <v>15</v>
      </c>
      <c r="C231" s="8" t="s">
        <v>16</v>
      </c>
      <c r="D231" s="8">
        <v>50000</v>
      </c>
      <c r="E231" s="8" t="str" cm="1">
        <f t="array" ref="E2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1" s="8" t="s">
        <v>18</v>
      </c>
      <c r="G231" cm="1">
        <f t="array" ref="G231">_xlfn.IFS(bank1[[#This Row],[Ledger Amount Dr/Cr]]="Cr",bank1[[#This Row],[Ledger Amount]],bank1[[#This Row],[Ledger Amount Dr/Cr]]="Dr",-bank1[[#This Row],[Ledger Amount]])</f>
        <v>-50000</v>
      </c>
      <c r="H231">
        <f>IFERROR(SUM(bank1[[#Headers],[Net]]:bank1[[#This Row],[Net]]),"")</f>
        <v>-158535.83000000007</v>
      </c>
      <c r="I231" t="s">
        <v>10</v>
      </c>
    </row>
    <row r="232" spans="1:9" x14ac:dyDescent="0.35">
      <c r="A232" s="7">
        <v>45219</v>
      </c>
      <c r="B232" s="8" t="s">
        <v>11</v>
      </c>
      <c r="C232" s="8" t="s">
        <v>12</v>
      </c>
      <c r="D232" s="8">
        <v>150000</v>
      </c>
      <c r="E232" s="8" t="str" cm="1">
        <f t="array" ref="E2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32" s="8" t="s">
        <v>96</v>
      </c>
      <c r="G232" cm="1">
        <f t="array" ref="G232">_xlfn.IFS(bank1[[#This Row],[Ledger Amount Dr/Cr]]="Cr",bank1[[#This Row],[Ledger Amount]],bank1[[#This Row],[Ledger Amount Dr/Cr]]="Dr",-bank1[[#This Row],[Ledger Amount]])</f>
        <v>150000</v>
      </c>
      <c r="H232">
        <f>IFERROR(SUM(bank1[[#Headers],[Net]]:bank1[[#This Row],[Net]]),"")</f>
        <v>-8535.8300000000745</v>
      </c>
      <c r="I232" t="s">
        <v>10</v>
      </c>
    </row>
    <row r="233" spans="1:9" x14ac:dyDescent="0.35">
      <c r="A233" s="7">
        <v>45219</v>
      </c>
      <c r="B233" s="8" t="s">
        <v>15</v>
      </c>
      <c r="C233" s="8" t="s">
        <v>16</v>
      </c>
      <c r="D233" s="8">
        <v>300000</v>
      </c>
      <c r="E233" s="8" t="str" cm="1">
        <f t="array" ref="E2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3" s="8" t="s">
        <v>58</v>
      </c>
      <c r="G233" cm="1">
        <f t="array" ref="G233">_xlfn.IFS(bank1[[#This Row],[Ledger Amount Dr/Cr]]="Cr",bank1[[#This Row],[Ledger Amount]],bank1[[#This Row],[Ledger Amount Dr/Cr]]="Dr",-bank1[[#This Row],[Ledger Amount]])</f>
        <v>-300000</v>
      </c>
      <c r="H233">
        <f>IFERROR(SUM(bank1[[#Headers],[Net]]:bank1[[#This Row],[Net]]),"")</f>
        <v>-308535.83000000007</v>
      </c>
      <c r="I233" t="s">
        <v>10</v>
      </c>
    </row>
    <row r="234" spans="1:9" x14ac:dyDescent="0.35">
      <c r="A234" s="7">
        <v>45219</v>
      </c>
      <c r="B234" s="8" t="s">
        <v>11</v>
      </c>
      <c r="C234" s="8" t="s">
        <v>12</v>
      </c>
      <c r="D234" s="8">
        <v>43000</v>
      </c>
      <c r="E234" s="8" t="str" cm="1">
        <f t="array" ref="E2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34" s="8" t="s">
        <v>18</v>
      </c>
      <c r="G234" cm="1">
        <f t="array" ref="G234">_xlfn.IFS(bank1[[#This Row],[Ledger Amount Dr/Cr]]="Cr",bank1[[#This Row],[Ledger Amount]],bank1[[#This Row],[Ledger Amount Dr/Cr]]="Dr",-bank1[[#This Row],[Ledger Amount]])</f>
        <v>43000</v>
      </c>
      <c r="H234">
        <f>IFERROR(SUM(bank1[[#Headers],[Net]]:bank1[[#This Row],[Net]]),"")</f>
        <v>-265535.83000000007</v>
      </c>
      <c r="I234" t="s">
        <v>10</v>
      </c>
    </row>
    <row r="235" spans="1:9" x14ac:dyDescent="0.35">
      <c r="A235" s="7">
        <v>45220</v>
      </c>
      <c r="B235" s="8" t="s">
        <v>15</v>
      </c>
      <c r="C235" s="8" t="s">
        <v>16</v>
      </c>
      <c r="D235" s="8">
        <v>10000</v>
      </c>
      <c r="E235" s="8" t="str" cm="1">
        <f t="array" ref="E2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5" s="8" t="s">
        <v>18</v>
      </c>
      <c r="G235" cm="1">
        <f t="array" ref="G235">_xlfn.IFS(bank1[[#This Row],[Ledger Amount Dr/Cr]]="Cr",bank1[[#This Row],[Ledger Amount]],bank1[[#This Row],[Ledger Amount Dr/Cr]]="Dr",-bank1[[#This Row],[Ledger Amount]])</f>
        <v>-10000</v>
      </c>
      <c r="H235">
        <f>IFERROR(SUM(bank1[[#Headers],[Net]]:bank1[[#This Row],[Net]]),"")</f>
        <v>-275535.83000000007</v>
      </c>
      <c r="I235" t="s">
        <v>10</v>
      </c>
    </row>
    <row r="236" spans="1:9" x14ac:dyDescent="0.35">
      <c r="A236" s="7">
        <v>45220</v>
      </c>
      <c r="B236" s="8" t="s">
        <v>15</v>
      </c>
      <c r="C236" s="8" t="s">
        <v>16</v>
      </c>
      <c r="D236" s="8">
        <v>15000</v>
      </c>
      <c r="E236" s="8" t="str" cm="1">
        <f t="array" ref="E2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6" s="8" t="s">
        <v>18</v>
      </c>
      <c r="G236" cm="1">
        <f t="array" ref="G236">_xlfn.IFS(bank1[[#This Row],[Ledger Amount Dr/Cr]]="Cr",bank1[[#This Row],[Ledger Amount]],bank1[[#This Row],[Ledger Amount Dr/Cr]]="Dr",-bank1[[#This Row],[Ledger Amount]])</f>
        <v>-15000</v>
      </c>
      <c r="H236">
        <f>IFERROR(SUM(bank1[[#Headers],[Net]]:bank1[[#This Row],[Net]]),"")</f>
        <v>-290535.83000000007</v>
      </c>
      <c r="I236" t="s">
        <v>10</v>
      </c>
    </row>
    <row r="237" spans="1:9" x14ac:dyDescent="0.35">
      <c r="A237" s="7">
        <v>45222</v>
      </c>
      <c r="B237" s="8" t="s">
        <v>11</v>
      </c>
      <c r="C237" s="8" t="s">
        <v>12</v>
      </c>
      <c r="D237" s="8">
        <v>10000</v>
      </c>
      <c r="E237" s="8" t="str" cm="1">
        <f t="array" ref="E2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37" s="8" t="s">
        <v>18</v>
      </c>
      <c r="G237" cm="1">
        <f t="array" ref="G237">_xlfn.IFS(bank1[[#This Row],[Ledger Amount Dr/Cr]]="Cr",bank1[[#This Row],[Ledger Amount]],bank1[[#This Row],[Ledger Amount Dr/Cr]]="Dr",-bank1[[#This Row],[Ledger Amount]])</f>
        <v>10000</v>
      </c>
      <c r="H237">
        <f>IFERROR(SUM(bank1[[#Headers],[Net]]:bank1[[#This Row],[Net]]),"")</f>
        <v>-280535.83000000007</v>
      </c>
      <c r="I237" t="s">
        <v>10</v>
      </c>
    </row>
    <row r="238" spans="1:9" x14ac:dyDescent="0.35">
      <c r="A238" s="7">
        <v>45222</v>
      </c>
      <c r="B238" s="8" t="s">
        <v>15</v>
      </c>
      <c r="C238" s="8" t="s">
        <v>16</v>
      </c>
      <c r="D238" s="8">
        <v>76000</v>
      </c>
      <c r="E238" s="8" t="str" cm="1">
        <f t="array" ref="E2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8" s="8" t="s">
        <v>99</v>
      </c>
      <c r="G238" cm="1">
        <f t="array" ref="G238">_xlfn.IFS(bank1[[#This Row],[Ledger Amount Dr/Cr]]="Cr",bank1[[#This Row],[Ledger Amount]],bank1[[#This Row],[Ledger Amount Dr/Cr]]="Dr",-bank1[[#This Row],[Ledger Amount]])</f>
        <v>-76000</v>
      </c>
      <c r="H238">
        <f>IFERROR(SUM(bank1[[#Headers],[Net]]:bank1[[#This Row],[Net]]),"")</f>
        <v>-356535.83000000007</v>
      </c>
      <c r="I238" t="s">
        <v>10</v>
      </c>
    </row>
    <row r="239" spans="1:9" x14ac:dyDescent="0.35">
      <c r="A239" s="7">
        <v>45224</v>
      </c>
      <c r="B239" s="8" t="s">
        <v>15</v>
      </c>
      <c r="C239" s="8" t="s">
        <v>16</v>
      </c>
      <c r="D239" s="8">
        <v>71800</v>
      </c>
      <c r="E239" s="8" t="str" cm="1">
        <f t="array" ref="E2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39" s="8" t="s">
        <v>100</v>
      </c>
      <c r="G239" cm="1">
        <f t="array" ref="G239">_xlfn.IFS(bank1[[#This Row],[Ledger Amount Dr/Cr]]="Cr",bank1[[#This Row],[Ledger Amount]],bank1[[#This Row],[Ledger Amount Dr/Cr]]="Dr",-bank1[[#This Row],[Ledger Amount]])</f>
        <v>-71800</v>
      </c>
      <c r="H239">
        <f>IFERROR(SUM(bank1[[#Headers],[Net]]:bank1[[#This Row],[Net]]),"")</f>
        <v>-428335.83000000007</v>
      </c>
      <c r="I239" t="s">
        <v>10</v>
      </c>
    </row>
    <row r="240" spans="1:9" x14ac:dyDescent="0.35">
      <c r="A240" s="7">
        <v>45224</v>
      </c>
      <c r="B240" s="8" t="s">
        <v>9</v>
      </c>
      <c r="C240" s="8" t="s">
        <v>310</v>
      </c>
      <c r="D240" s="8">
        <v>46200</v>
      </c>
      <c r="E240" s="8" t="str" cm="1">
        <f t="array" ref="E2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0" s="8" t="s">
        <v>101</v>
      </c>
      <c r="G240" cm="1">
        <f t="array" ref="G240">_xlfn.IFS(bank1[[#This Row],[Ledger Amount Dr/Cr]]="Cr",bank1[[#This Row],[Ledger Amount]],bank1[[#This Row],[Ledger Amount Dr/Cr]]="Dr",-bank1[[#This Row],[Ledger Amount]])</f>
        <v>-46200</v>
      </c>
      <c r="H240">
        <f>IFERROR(SUM(bank1[[#Headers],[Net]]:bank1[[#This Row],[Net]]),"")</f>
        <v>-474535.83000000007</v>
      </c>
      <c r="I240" t="s">
        <v>10</v>
      </c>
    </row>
    <row r="241" spans="1:9" x14ac:dyDescent="0.35">
      <c r="A241" s="7">
        <v>45226</v>
      </c>
      <c r="B241" s="8" t="s">
        <v>15</v>
      </c>
      <c r="C241" s="8" t="s">
        <v>16</v>
      </c>
      <c r="D241" s="8">
        <v>4400</v>
      </c>
      <c r="E241" s="8" t="str" cm="1">
        <f t="array" ref="E2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1" s="8" t="s">
        <v>18</v>
      </c>
      <c r="G241" cm="1">
        <f t="array" ref="G241">_xlfn.IFS(bank1[[#This Row],[Ledger Amount Dr/Cr]]="Cr",bank1[[#This Row],[Ledger Amount]],bank1[[#This Row],[Ledger Amount Dr/Cr]]="Dr",-bank1[[#This Row],[Ledger Amount]])</f>
        <v>-4400</v>
      </c>
      <c r="H241">
        <f>IFERROR(SUM(bank1[[#Headers],[Net]]:bank1[[#This Row],[Net]]),"")</f>
        <v>-478935.83000000007</v>
      </c>
      <c r="I241" t="s">
        <v>10</v>
      </c>
    </row>
    <row r="242" spans="1:9" x14ac:dyDescent="0.35">
      <c r="A242" s="7">
        <v>45227</v>
      </c>
      <c r="B242" s="8" t="s">
        <v>25</v>
      </c>
      <c r="C242" s="8" t="s">
        <v>26</v>
      </c>
      <c r="D242" s="8">
        <v>50000</v>
      </c>
      <c r="E242" s="8" t="str" cm="1">
        <f t="array" ref="E2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42" s="8" t="s">
        <v>34</v>
      </c>
      <c r="G242" cm="1">
        <f t="array" ref="G242">_xlfn.IFS(bank1[[#This Row],[Ledger Amount Dr/Cr]]="Cr",bank1[[#This Row],[Ledger Amount]],bank1[[#This Row],[Ledger Amount Dr/Cr]]="Dr",-bank1[[#This Row],[Ledger Amount]])</f>
        <v>50000</v>
      </c>
      <c r="H242">
        <f>IFERROR(SUM(bank1[[#Headers],[Net]]:bank1[[#This Row],[Net]]),"")</f>
        <v>-428935.83000000007</v>
      </c>
      <c r="I242" t="s">
        <v>10</v>
      </c>
    </row>
    <row r="243" spans="1:9" x14ac:dyDescent="0.35">
      <c r="A243" s="7">
        <v>45227</v>
      </c>
      <c r="B243" s="8" t="s">
        <v>25</v>
      </c>
      <c r="C243" s="8" t="s">
        <v>26</v>
      </c>
      <c r="D243" s="8">
        <v>20000</v>
      </c>
      <c r="E243" s="8" t="str" cm="1">
        <f t="array" ref="E2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43" s="8" t="s">
        <v>34</v>
      </c>
      <c r="G243" cm="1">
        <f t="array" ref="G243">_xlfn.IFS(bank1[[#This Row],[Ledger Amount Dr/Cr]]="Cr",bank1[[#This Row],[Ledger Amount]],bank1[[#This Row],[Ledger Amount Dr/Cr]]="Dr",-bank1[[#This Row],[Ledger Amount]])</f>
        <v>20000</v>
      </c>
      <c r="H243">
        <f>IFERROR(SUM(bank1[[#Headers],[Net]]:bank1[[#This Row],[Net]]),"")</f>
        <v>-408935.83000000007</v>
      </c>
      <c r="I243" t="s">
        <v>10</v>
      </c>
    </row>
    <row r="244" spans="1:9" x14ac:dyDescent="0.35">
      <c r="A244" s="7">
        <v>45228</v>
      </c>
      <c r="B244" s="8" t="s">
        <v>15</v>
      </c>
      <c r="C244" s="8" t="s">
        <v>16</v>
      </c>
      <c r="D244" s="8">
        <v>37000</v>
      </c>
      <c r="E244" s="8" t="str" cm="1">
        <f t="array" ref="E2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4" s="8" t="s">
        <v>18</v>
      </c>
      <c r="G244" cm="1">
        <f t="array" ref="G244">_xlfn.IFS(bank1[[#This Row],[Ledger Amount Dr/Cr]]="Cr",bank1[[#This Row],[Ledger Amount]],bank1[[#This Row],[Ledger Amount Dr/Cr]]="Dr",-bank1[[#This Row],[Ledger Amount]])</f>
        <v>-37000</v>
      </c>
      <c r="H244">
        <f>IFERROR(SUM(bank1[[#Headers],[Net]]:bank1[[#This Row],[Net]]),"")</f>
        <v>-445935.83000000007</v>
      </c>
      <c r="I244" t="s">
        <v>10</v>
      </c>
    </row>
    <row r="245" spans="1:9" x14ac:dyDescent="0.35">
      <c r="A245" s="7">
        <v>45228</v>
      </c>
      <c r="B245" s="8" t="s">
        <v>15</v>
      </c>
      <c r="C245" s="8" t="s">
        <v>16</v>
      </c>
      <c r="D245" s="8">
        <v>25000</v>
      </c>
      <c r="E245" s="8" t="str" cm="1">
        <f t="array" ref="E2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5" s="8" t="s">
        <v>18</v>
      </c>
      <c r="G245" cm="1">
        <f t="array" ref="G245">_xlfn.IFS(bank1[[#This Row],[Ledger Amount Dr/Cr]]="Cr",bank1[[#This Row],[Ledger Amount]],bank1[[#This Row],[Ledger Amount Dr/Cr]]="Dr",-bank1[[#This Row],[Ledger Amount]])</f>
        <v>-25000</v>
      </c>
      <c r="H245">
        <f>IFERROR(SUM(bank1[[#Headers],[Net]]:bank1[[#This Row],[Net]]),"")</f>
        <v>-470935.83000000007</v>
      </c>
      <c r="I245" t="s">
        <v>10</v>
      </c>
    </row>
    <row r="246" spans="1:9" s="1" customFormat="1" x14ac:dyDescent="0.35">
      <c r="A246" s="7">
        <v>45228</v>
      </c>
      <c r="B246" s="8" t="s">
        <v>11</v>
      </c>
      <c r="C246" s="8" t="s">
        <v>12</v>
      </c>
      <c r="D246" s="8">
        <v>10000</v>
      </c>
      <c r="E246" s="8" t="str" cm="1">
        <f t="array" ref="E2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46" s="8" t="s">
        <v>102</v>
      </c>
      <c r="G246" cm="1">
        <f t="array" ref="G246">_xlfn.IFS(bank1[[#This Row],[Ledger Amount Dr/Cr]]="Cr",bank1[[#This Row],[Ledger Amount]],bank1[[#This Row],[Ledger Amount Dr/Cr]]="Dr",-bank1[[#This Row],[Ledger Amount]])</f>
        <v>10000</v>
      </c>
      <c r="H246">
        <f>IFERROR(SUM(bank1[[#Headers],[Net]]:bank1[[#This Row],[Net]]),"")</f>
        <v>-460935.83000000007</v>
      </c>
      <c r="I246" t="s">
        <v>10</v>
      </c>
    </row>
    <row r="247" spans="1:9" x14ac:dyDescent="0.35">
      <c r="A247" s="7">
        <v>45229</v>
      </c>
      <c r="B247" s="8" t="s">
        <v>15</v>
      </c>
      <c r="C247" s="8" t="s">
        <v>16</v>
      </c>
      <c r="D247" s="8">
        <v>10000</v>
      </c>
      <c r="E247" s="8" t="str" cm="1">
        <f t="array" ref="E2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7" s="8" t="s">
        <v>18</v>
      </c>
      <c r="G247" cm="1">
        <f t="array" ref="G247">_xlfn.IFS(bank1[[#This Row],[Ledger Amount Dr/Cr]]="Cr",bank1[[#This Row],[Ledger Amount]],bank1[[#This Row],[Ledger Amount Dr/Cr]]="Dr",-bank1[[#This Row],[Ledger Amount]])</f>
        <v>-10000</v>
      </c>
      <c r="H247">
        <f>IFERROR(SUM(bank1[[#Headers],[Net]]:bank1[[#This Row],[Net]]),"")</f>
        <v>-470935.83000000007</v>
      </c>
      <c r="I247" t="s">
        <v>10</v>
      </c>
    </row>
    <row r="248" spans="1:9" x14ac:dyDescent="0.35">
      <c r="A248" s="7">
        <v>45229</v>
      </c>
      <c r="B248" s="8" t="s">
        <v>15</v>
      </c>
      <c r="C248" s="8" t="s">
        <v>16</v>
      </c>
      <c r="D248" s="8">
        <v>70000</v>
      </c>
      <c r="E248" s="8" t="str" cm="1">
        <f t="array" ref="E2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48" s="8" t="s">
        <v>18</v>
      </c>
      <c r="G248" cm="1">
        <f t="array" ref="G248">_xlfn.IFS(bank1[[#This Row],[Ledger Amount Dr/Cr]]="Cr",bank1[[#This Row],[Ledger Amount]],bank1[[#This Row],[Ledger Amount Dr/Cr]]="Dr",-bank1[[#This Row],[Ledger Amount]])</f>
        <v>-70000</v>
      </c>
      <c r="H248">
        <f>IFERROR(SUM(bank1[[#Headers],[Net]]:bank1[[#This Row],[Net]]),"")</f>
        <v>-540935.83000000007</v>
      </c>
      <c r="I248" t="s">
        <v>10</v>
      </c>
    </row>
    <row r="249" spans="1:9" x14ac:dyDescent="0.35">
      <c r="A249" s="7">
        <v>45229</v>
      </c>
      <c r="B249" s="8" t="s">
        <v>11</v>
      </c>
      <c r="C249" s="8" t="s">
        <v>12</v>
      </c>
      <c r="D249" s="8">
        <v>40000</v>
      </c>
      <c r="E249" s="8" t="str" cm="1">
        <f t="array" ref="E2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49" s="8" t="s">
        <v>92</v>
      </c>
      <c r="G249" cm="1">
        <f t="array" ref="G249">_xlfn.IFS(bank1[[#This Row],[Ledger Amount Dr/Cr]]="Cr",bank1[[#This Row],[Ledger Amount]],bank1[[#This Row],[Ledger Amount Dr/Cr]]="Dr",-bank1[[#This Row],[Ledger Amount]])</f>
        <v>40000</v>
      </c>
      <c r="H249">
        <f>IFERROR(SUM(bank1[[#Headers],[Net]]:bank1[[#This Row],[Net]]),"")</f>
        <v>-500935.83000000007</v>
      </c>
      <c r="I249" t="s">
        <v>10</v>
      </c>
    </row>
    <row r="250" spans="1:9" x14ac:dyDescent="0.35">
      <c r="A250" s="7">
        <v>45230</v>
      </c>
      <c r="B250" s="8" t="s">
        <v>11</v>
      </c>
      <c r="C250" s="8" t="s">
        <v>12</v>
      </c>
      <c r="D250" s="8">
        <v>2000</v>
      </c>
      <c r="E250" s="8" t="str" cm="1">
        <f t="array" ref="E2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50" s="8" t="s">
        <v>18</v>
      </c>
      <c r="G250" cm="1">
        <f t="array" ref="G250">_xlfn.IFS(bank1[[#This Row],[Ledger Amount Dr/Cr]]="Cr",bank1[[#This Row],[Ledger Amount]],bank1[[#This Row],[Ledger Amount Dr/Cr]]="Dr",-bank1[[#This Row],[Ledger Amount]])</f>
        <v>2000</v>
      </c>
      <c r="H250">
        <f>IFERROR(SUM(bank1[[#Headers],[Net]]:bank1[[#This Row],[Net]]),"")</f>
        <v>-498935.83000000007</v>
      </c>
      <c r="I250" t="s">
        <v>10</v>
      </c>
    </row>
    <row r="251" spans="1:9" x14ac:dyDescent="0.35">
      <c r="A251" s="7">
        <v>45230</v>
      </c>
      <c r="B251" s="8" t="s">
        <v>11</v>
      </c>
      <c r="C251" s="8" t="s">
        <v>12</v>
      </c>
      <c r="D251" s="8">
        <v>100000</v>
      </c>
      <c r="E251" s="8" t="str" cm="1">
        <f t="array" ref="E2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51" s="8" t="s">
        <v>138</v>
      </c>
      <c r="G251" cm="1">
        <f t="array" ref="G251">_xlfn.IFS(bank1[[#This Row],[Ledger Amount Dr/Cr]]="Cr",bank1[[#This Row],[Ledger Amount]],bank1[[#This Row],[Ledger Amount Dr/Cr]]="Dr",-bank1[[#This Row],[Ledger Amount]])</f>
        <v>100000</v>
      </c>
      <c r="H251">
        <f>IFERROR(SUM(bank1[[#Headers],[Net]]:bank1[[#This Row],[Net]]),"")</f>
        <v>-398935.83000000007</v>
      </c>
      <c r="I251" t="s">
        <v>10</v>
      </c>
    </row>
    <row r="252" spans="1:9" x14ac:dyDescent="0.35">
      <c r="A252" s="7">
        <v>45230</v>
      </c>
      <c r="B252" s="8" t="s">
        <v>11</v>
      </c>
      <c r="C252" s="8" t="s">
        <v>12</v>
      </c>
      <c r="D252" s="8">
        <v>57000</v>
      </c>
      <c r="E252" s="8" t="str" cm="1">
        <f t="array" ref="E2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52" s="8" t="s">
        <v>18</v>
      </c>
      <c r="G252" cm="1">
        <f t="array" ref="G252">_xlfn.IFS(bank1[[#This Row],[Ledger Amount Dr/Cr]]="Cr",bank1[[#This Row],[Ledger Amount]],bank1[[#This Row],[Ledger Amount Dr/Cr]]="Dr",-bank1[[#This Row],[Ledger Amount]])</f>
        <v>57000</v>
      </c>
      <c r="H252">
        <f>IFERROR(SUM(bank1[[#Headers],[Net]]:bank1[[#This Row],[Net]]),"")</f>
        <v>-341935.83000000007</v>
      </c>
      <c r="I252" t="s">
        <v>10</v>
      </c>
    </row>
    <row r="253" spans="1:9" x14ac:dyDescent="0.35">
      <c r="A253" s="7">
        <v>45230</v>
      </c>
      <c r="B253" s="8" t="s">
        <v>15</v>
      </c>
      <c r="C253" s="8" t="s">
        <v>16</v>
      </c>
      <c r="D253" s="8">
        <v>16000</v>
      </c>
      <c r="E253" s="8" t="str" cm="1">
        <f t="array" ref="E2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53" s="8" t="s">
        <v>103</v>
      </c>
      <c r="G253" cm="1">
        <f t="array" ref="G253">_xlfn.IFS(bank1[[#This Row],[Ledger Amount Dr/Cr]]="Cr",bank1[[#This Row],[Ledger Amount]],bank1[[#This Row],[Ledger Amount Dr/Cr]]="Dr",-bank1[[#This Row],[Ledger Amount]])</f>
        <v>-16000</v>
      </c>
      <c r="H253">
        <f>IFERROR(SUM(bank1[[#Headers],[Net]]:bank1[[#This Row],[Net]]),"")</f>
        <v>-357935.83000000007</v>
      </c>
      <c r="I253" t="s">
        <v>10</v>
      </c>
    </row>
    <row r="254" spans="1:9" x14ac:dyDescent="0.35">
      <c r="A254" s="7">
        <v>45230</v>
      </c>
      <c r="B254" s="8" t="s">
        <v>11</v>
      </c>
      <c r="C254" s="8" t="s">
        <v>12</v>
      </c>
      <c r="D254" s="8">
        <v>75000</v>
      </c>
      <c r="E254" s="8" t="str" cm="1">
        <f t="array" ref="E2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54" s="8" t="s">
        <v>104</v>
      </c>
      <c r="G254" cm="1">
        <f t="array" ref="G254">_xlfn.IFS(bank1[[#This Row],[Ledger Amount Dr/Cr]]="Cr",bank1[[#This Row],[Ledger Amount]],bank1[[#This Row],[Ledger Amount Dr/Cr]]="Dr",-bank1[[#This Row],[Ledger Amount]])</f>
        <v>75000</v>
      </c>
      <c r="H254">
        <f>IFERROR(SUM(bank1[[#Headers],[Net]]:bank1[[#This Row],[Net]]),"")</f>
        <v>-282935.83000000007</v>
      </c>
      <c r="I254" t="s">
        <v>10</v>
      </c>
    </row>
    <row r="255" spans="1:9" x14ac:dyDescent="0.35">
      <c r="A255" s="7">
        <v>45230</v>
      </c>
      <c r="B255" s="8" t="s">
        <v>9</v>
      </c>
      <c r="C255" s="8" t="s">
        <v>40</v>
      </c>
      <c r="D255" s="8">
        <v>1835</v>
      </c>
      <c r="E255" s="8" t="str" cm="1">
        <f t="array" ref="E2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55" s="8" t="s">
        <v>41</v>
      </c>
      <c r="G255" cm="1">
        <f t="array" ref="G255">_xlfn.IFS(bank1[[#This Row],[Ledger Amount Dr/Cr]]="Cr",bank1[[#This Row],[Ledger Amount]],bank1[[#This Row],[Ledger Amount Dr/Cr]]="Dr",-bank1[[#This Row],[Ledger Amount]])</f>
        <v>-1835</v>
      </c>
      <c r="H255">
        <f>IFERROR(SUM(bank1[[#Headers],[Net]]:bank1[[#This Row],[Net]]),"")</f>
        <v>-284770.83000000007</v>
      </c>
      <c r="I255" t="s">
        <v>10</v>
      </c>
    </row>
    <row r="256" spans="1:9" x14ac:dyDescent="0.35">
      <c r="A256" s="7">
        <v>45230</v>
      </c>
      <c r="B256" s="8" t="s">
        <v>9</v>
      </c>
      <c r="C256" s="8" t="s">
        <v>22</v>
      </c>
      <c r="D256" s="8">
        <v>291</v>
      </c>
      <c r="E256" s="8" t="str" cm="1">
        <f t="array" ref="E2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56" cm="1">
        <f t="array" ref="G256">_xlfn.IFS(bank1[[#This Row],[Ledger Amount Dr/Cr]]="Cr",bank1[[#This Row],[Ledger Amount]],bank1[[#This Row],[Ledger Amount Dr/Cr]]="Dr",-bank1[[#This Row],[Ledger Amount]])</f>
        <v>-291</v>
      </c>
      <c r="H256">
        <f>IFERROR(SUM(bank1[[#Headers],[Net]]:bank1[[#This Row],[Net]]),"")</f>
        <v>-285061.83000000007</v>
      </c>
      <c r="I256" t="s">
        <v>10</v>
      </c>
    </row>
    <row r="257" spans="1:9" x14ac:dyDescent="0.35">
      <c r="A257" s="7">
        <v>45231</v>
      </c>
      <c r="B257" s="8" t="s">
        <v>15</v>
      </c>
      <c r="C257" s="8" t="s">
        <v>16</v>
      </c>
      <c r="D257" s="8">
        <v>10000</v>
      </c>
      <c r="E257" s="8" t="str" cm="1">
        <f t="array" ref="E2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57" s="8" t="s">
        <v>18</v>
      </c>
      <c r="G257" cm="1">
        <f t="array" ref="G257">_xlfn.IFS(bank1[[#This Row],[Ledger Amount Dr/Cr]]="Cr",bank1[[#This Row],[Ledger Amount]],bank1[[#This Row],[Ledger Amount Dr/Cr]]="Dr",-bank1[[#This Row],[Ledger Amount]])</f>
        <v>-10000</v>
      </c>
      <c r="H257">
        <f>IFERROR(SUM(bank1[[#Headers],[Net]]:bank1[[#This Row],[Net]]),"")</f>
        <v>-295061.83000000007</v>
      </c>
      <c r="I257" t="s">
        <v>10</v>
      </c>
    </row>
    <row r="258" spans="1:9" x14ac:dyDescent="0.35">
      <c r="A258" s="7">
        <v>45232</v>
      </c>
      <c r="B258" s="8" t="s">
        <v>15</v>
      </c>
      <c r="C258" s="8" t="s">
        <v>16</v>
      </c>
      <c r="D258" s="8">
        <v>30000</v>
      </c>
      <c r="E258" s="8" t="str" cm="1">
        <f t="array" ref="E2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58" s="8" t="s">
        <v>18</v>
      </c>
      <c r="G258" cm="1">
        <f t="array" ref="G258">_xlfn.IFS(bank1[[#This Row],[Ledger Amount Dr/Cr]]="Cr",bank1[[#This Row],[Ledger Amount]],bank1[[#This Row],[Ledger Amount Dr/Cr]]="Dr",-bank1[[#This Row],[Ledger Amount]])</f>
        <v>-30000</v>
      </c>
      <c r="H258">
        <f>IFERROR(SUM(bank1[[#Headers],[Net]]:bank1[[#This Row],[Net]]),"")</f>
        <v>-325061.83000000007</v>
      </c>
      <c r="I258" t="s">
        <v>10</v>
      </c>
    </row>
    <row r="259" spans="1:9" x14ac:dyDescent="0.35">
      <c r="A259" s="7">
        <v>45233</v>
      </c>
      <c r="B259" s="8" t="s">
        <v>15</v>
      </c>
      <c r="C259" s="8" t="s">
        <v>16</v>
      </c>
      <c r="D259" s="8">
        <v>10000</v>
      </c>
      <c r="E259" s="8" t="str" cm="1">
        <f t="array" ref="E2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59" s="8" t="s">
        <v>18</v>
      </c>
      <c r="G259" cm="1">
        <f t="array" ref="G259">_xlfn.IFS(bank1[[#This Row],[Ledger Amount Dr/Cr]]="Cr",bank1[[#This Row],[Ledger Amount]],bank1[[#This Row],[Ledger Amount Dr/Cr]]="Dr",-bank1[[#This Row],[Ledger Amount]])</f>
        <v>-10000</v>
      </c>
      <c r="H259">
        <f>IFERROR(SUM(bank1[[#Headers],[Net]]:bank1[[#This Row],[Net]]),"")</f>
        <v>-335061.83000000007</v>
      </c>
      <c r="I259" t="s">
        <v>10</v>
      </c>
    </row>
    <row r="260" spans="1:9" x14ac:dyDescent="0.35">
      <c r="A260" s="7">
        <v>45234</v>
      </c>
      <c r="B260" s="8" t="s">
        <v>11</v>
      </c>
      <c r="C260" s="8" t="s">
        <v>12</v>
      </c>
      <c r="D260" s="8">
        <v>100000</v>
      </c>
      <c r="E260" s="8" t="str" cm="1">
        <f t="array" ref="E2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0" s="8" t="s">
        <v>138</v>
      </c>
      <c r="G260" cm="1">
        <f t="array" ref="G260">_xlfn.IFS(bank1[[#This Row],[Ledger Amount Dr/Cr]]="Cr",bank1[[#This Row],[Ledger Amount]],bank1[[#This Row],[Ledger Amount Dr/Cr]]="Dr",-bank1[[#This Row],[Ledger Amount]])</f>
        <v>100000</v>
      </c>
      <c r="H260">
        <f>IFERROR(SUM(bank1[[#Headers],[Net]]:bank1[[#This Row],[Net]]),"")</f>
        <v>-235061.83000000007</v>
      </c>
      <c r="I260" t="s">
        <v>10</v>
      </c>
    </row>
    <row r="261" spans="1:9" x14ac:dyDescent="0.35">
      <c r="A261" s="7">
        <v>45234</v>
      </c>
      <c r="B261" s="8" t="s">
        <v>11</v>
      </c>
      <c r="C261" s="8" t="s">
        <v>12</v>
      </c>
      <c r="D261" s="8">
        <v>6600</v>
      </c>
      <c r="E261" s="8" t="str" cm="1">
        <f t="array" ref="E2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1" s="8" t="s">
        <v>105</v>
      </c>
      <c r="G261" cm="1">
        <f t="array" ref="G261">_xlfn.IFS(bank1[[#This Row],[Ledger Amount Dr/Cr]]="Cr",bank1[[#This Row],[Ledger Amount]],bank1[[#This Row],[Ledger Amount Dr/Cr]]="Dr",-bank1[[#This Row],[Ledger Amount]])</f>
        <v>6600</v>
      </c>
      <c r="H261">
        <f>IFERROR(SUM(bank1[[#Headers],[Net]]:bank1[[#This Row],[Net]]),"")</f>
        <v>-228461.83000000007</v>
      </c>
      <c r="I261" t="s">
        <v>10</v>
      </c>
    </row>
    <row r="262" spans="1:9" x14ac:dyDescent="0.35">
      <c r="A262" s="7">
        <v>45234</v>
      </c>
      <c r="B262" s="8" t="s">
        <v>11</v>
      </c>
      <c r="C262" s="8" t="s">
        <v>12</v>
      </c>
      <c r="D262" s="8">
        <v>47200</v>
      </c>
      <c r="E262" s="8" t="str" cm="1">
        <f t="array" ref="E2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2" s="8" t="s">
        <v>65</v>
      </c>
      <c r="G262" cm="1">
        <f t="array" ref="G262">_xlfn.IFS(bank1[[#This Row],[Ledger Amount Dr/Cr]]="Cr",bank1[[#This Row],[Ledger Amount]],bank1[[#This Row],[Ledger Amount Dr/Cr]]="Dr",-bank1[[#This Row],[Ledger Amount]])</f>
        <v>47200</v>
      </c>
      <c r="H262">
        <f>IFERROR(SUM(bank1[[#Headers],[Net]]:bank1[[#This Row],[Net]]),"")</f>
        <v>-181261.83000000007</v>
      </c>
      <c r="I262" t="s">
        <v>10</v>
      </c>
    </row>
    <row r="263" spans="1:9" x14ac:dyDescent="0.35">
      <c r="A263" s="7">
        <v>45234</v>
      </c>
      <c r="B263" s="8" t="s">
        <v>11</v>
      </c>
      <c r="C263" s="8" t="s">
        <v>12</v>
      </c>
      <c r="D263" s="8">
        <v>100000</v>
      </c>
      <c r="E263" s="8" t="str" cm="1">
        <f t="array" ref="E2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3" s="8" t="s">
        <v>106</v>
      </c>
      <c r="G263" cm="1">
        <f t="array" ref="G263">_xlfn.IFS(bank1[[#This Row],[Ledger Amount Dr/Cr]]="Cr",bank1[[#This Row],[Ledger Amount]],bank1[[#This Row],[Ledger Amount Dr/Cr]]="Dr",-bank1[[#This Row],[Ledger Amount]])</f>
        <v>100000</v>
      </c>
      <c r="H263">
        <f>IFERROR(SUM(bank1[[#Headers],[Net]]:bank1[[#This Row],[Net]]),"")</f>
        <v>-81261.830000000075</v>
      </c>
      <c r="I263" t="s">
        <v>10</v>
      </c>
    </row>
    <row r="264" spans="1:9" x14ac:dyDescent="0.35">
      <c r="A264" s="7">
        <v>45235</v>
      </c>
      <c r="B264" s="8" t="s">
        <v>15</v>
      </c>
      <c r="C264" s="8" t="s">
        <v>16</v>
      </c>
      <c r="D264" s="8">
        <v>20000</v>
      </c>
      <c r="E264" s="8" t="str" cm="1">
        <f t="array" ref="E2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64" s="8" t="s">
        <v>18</v>
      </c>
      <c r="G264" cm="1">
        <f t="array" ref="G264">_xlfn.IFS(bank1[[#This Row],[Ledger Amount Dr/Cr]]="Cr",bank1[[#This Row],[Ledger Amount]],bank1[[#This Row],[Ledger Amount Dr/Cr]]="Dr",-bank1[[#This Row],[Ledger Amount]])</f>
        <v>-20000</v>
      </c>
      <c r="H264">
        <f>IFERROR(SUM(bank1[[#Headers],[Net]]:bank1[[#This Row],[Net]]),"")</f>
        <v>-101261.83000000007</v>
      </c>
      <c r="I264" t="s">
        <v>10</v>
      </c>
    </row>
    <row r="265" spans="1:9" x14ac:dyDescent="0.35">
      <c r="A265" s="7">
        <v>45235</v>
      </c>
      <c r="B265" s="8" t="s">
        <v>15</v>
      </c>
      <c r="C265" s="8" t="s">
        <v>16</v>
      </c>
      <c r="D265" s="8">
        <v>9000</v>
      </c>
      <c r="E265" s="8" t="str" cm="1">
        <f t="array" ref="E2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65" s="8" t="s">
        <v>18</v>
      </c>
      <c r="G265" cm="1">
        <f t="array" ref="G265">_xlfn.IFS(bank1[[#This Row],[Ledger Amount Dr/Cr]]="Cr",bank1[[#This Row],[Ledger Amount]],bank1[[#This Row],[Ledger Amount Dr/Cr]]="Dr",-bank1[[#This Row],[Ledger Amount]])</f>
        <v>-9000</v>
      </c>
      <c r="H265">
        <f>IFERROR(SUM(bank1[[#Headers],[Net]]:bank1[[#This Row],[Net]]),"")</f>
        <v>-110261.83000000007</v>
      </c>
      <c r="I265" t="s">
        <v>10</v>
      </c>
    </row>
    <row r="266" spans="1:9" x14ac:dyDescent="0.35">
      <c r="A266" s="7">
        <v>45236</v>
      </c>
      <c r="B266" s="8" t="s">
        <v>15</v>
      </c>
      <c r="C266" s="8" t="s">
        <v>16</v>
      </c>
      <c r="D266" s="8">
        <v>65000</v>
      </c>
      <c r="E266" s="8" t="str" cm="1">
        <f t="array" ref="E2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66" s="8" t="s">
        <v>107</v>
      </c>
      <c r="G266" cm="1">
        <f t="array" ref="G266">_xlfn.IFS(bank1[[#This Row],[Ledger Amount Dr/Cr]]="Cr",bank1[[#This Row],[Ledger Amount]],bank1[[#This Row],[Ledger Amount Dr/Cr]]="Dr",-bank1[[#This Row],[Ledger Amount]])</f>
        <v>-65000</v>
      </c>
      <c r="H266">
        <f>IFERROR(SUM(bank1[[#Headers],[Net]]:bank1[[#This Row],[Net]]),"")</f>
        <v>-175261.83000000007</v>
      </c>
      <c r="I266" t="s">
        <v>10</v>
      </c>
    </row>
    <row r="267" spans="1:9" x14ac:dyDescent="0.35">
      <c r="A267" s="7">
        <v>45236</v>
      </c>
      <c r="B267" s="8" t="s">
        <v>15</v>
      </c>
      <c r="C267" s="8" t="s">
        <v>16</v>
      </c>
      <c r="D267" s="8">
        <v>55000</v>
      </c>
      <c r="E267" s="8" t="str" cm="1">
        <f t="array" ref="E2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67" s="8" t="s">
        <v>108</v>
      </c>
      <c r="G267" cm="1">
        <f t="array" ref="G267">_xlfn.IFS(bank1[[#This Row],[Ledger Amount Dr/Cr]]="Cr",bank1[[#This Row],[Ledger Amount]],bank1[[#This Row],[Ledger Amount Dr/Cr]]="Dr",-bank1[[#This Row],[Ledger Amount]])</f>
        <v>-55000</v>
      </c>
      <c r="H267">
        <f>IFERROR(SUM(bank1[[#Headers],[Net]]:bank1[[#This Row],[Net]]),"")</f>
        <v>-230261.83000000007</v>
      </c>
      <c r="I267" t="s">
        <v>10</v>
      </c>
    </row>
    <row r="268" spans="1:9" x14ac:dyDescent="0.35">
      <c r="A268" s="7">
        <v>45236</v>
      </c>
      <c r="B268" s="8" t="s">
        <v>11</v>
      </c>
      <c r="C268" s="8" t="s">
        <v>12</v>
      </c>
      <c r="D268" s="8">
        <v>93140</v>
      </c>
      <c r="E268" s="8" t="str" cm="1">
        <f t="array" ref="E2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8" s="8" t="s">
        <v>104</v>
      </c>
      <c r="G268" cm="1">
        <f t="array" ref="G268">_xlfn.IFS(bank1[[#This Row],[Ledger Amount Dr/Cr]]="Cr",bank1[[#This Row],[Ledger Amount]],bank1[[#This Row],[Ledger Amount Dr/Cr]]="Dr",-bank1[[#This Row],[Ledger Amount]])</f>
        <v>93140</v>
      </c>
      <c r="H268">
        <f>IFERROR(SUM(bank1[[#Headers],[Net]]:bank1[[#This Row],[Net]]),"")</f>
        <v>-137121.83000000007</v>
      </c>
      <c r="I268" t="s">
        <v>10</v>
      </c>
    </row>
    <row r="269" spans="1:9" x14ac:dyDescent="0.35">
      <c r="A269" s="7">
        <v>45236</v>
      </c>
      <c r="B269" s="8" t="s">
        <v>11</v>
      </c>
      <c r="C269" s="8" t="s">
        <v>12</v>
      </c>
      <c r="D269" s="8">
        <v>100000</v>
      </c>
      <c r="E269" s="8" t="str" cm="1">
        <f t="array" ref="E2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69" s="8" t="s">
        <v>106</v>
      </c>
      <c r="G269" cm="1">
        <f t="array" ref="G269">_xlfn.IFS(bank1[[#This Row],[Ledger Amount Dr/Cr]]="Cr",bank1[[#This Row],[Ledger Amount]],bank1[[#This Row],[Ledger Amount Dr/Cr]]="Dr",-bank1[[#This Row],[Ledger Amount]])</f>
        <v>100000</v>
      </c>
      <c r="H269">
        <f>IFERROR(SUM(bank1[[#Headers],[Net]]:bank1[[#This Row],[Net]]),"")</f>
        <v>-37121.830000000075</v>
      </c>
      <c r="I269" t="s">
        <v>10</v>
      </c>
    </row>
    <row r="270" spans="1:9" x14ac:dyDescent="0.35">
      <c r="A270" s="7">
        <v>45237</v>
      </c>
      <c r="B270" s="8" t="s">
        <v>15</v>
      </c>
      <c r="C270" s="8" t="s">
        <v>16</v>
      </c>
      <c r="D270" s="8">
        <v>100000</v>
      </c>
      <c r="E270" s="8" t="str" cm="1">
        <f t="array" ref="E2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0" s="8" t="s">
        <v>28</v>
      </c>
      <c r="G270" cm="1">
        <f t="array" ref="G270">_xlfn.IFS(bank1[[#This Row],[Ledger Amount Dr/Cr]]="Cr",bank1[[#This Row],[Ledger Amount]],bank1[[#This Row],[Ledger Amount Dr/Cr]]="Dr",-bank1[[#This Row],[Ledger Amount]])</f>
        <v>-100000</v>
      </c>
      <c r="H270">
        <f>IFERROR(SUM(bank1[[#Headers],[Net]]:bank1[[#This Row],[Net]]),"")</f>
        <v>-137121.83000000007</v>
      </c>
      <c r="I270" t="s">
        <v>10</v>
      </c>
    </row>
    <row r="271" spans="1:9" x14ac:dyDescent="0.35">
      <c r="A271" s="7">
        <v>45237</v>
      </c>
      <c r="B271" s="8" t="s">
        <v>15</v>
      </c>
      <c r="C271" s="8" t="s">
        <v>16</v>
      </c>
      <c r="D271" s="8">
        <v>100000</v>
      </c>
      <c r="E271" s="8" t="str" cm="1">
        <f t="array" ref="E2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1" s="8" t="s">
        <v>28</v>
      </c>
      <c r="G271" cm="1">
        <f t="array" ref="G271">_xlfn.IFS(bank1[[#This Row],[Ledger Amount Dr/Cr]]="Cr",bank1[[#This Row],[Ledger Amount]],bank1[[#This Row],[Ledger Amount Dr/Cr]]="Dr",-bank1[[#This Row],[Ledger Amount]])</f>
        <v>-100000</v>
      </c>
      <c r="H271">
        <f>IFERROR(SUM(bank1[[#Headers],[Net]]:bank1[[#This Row],[Net]]),"")</f>
        <v>-237121.83000000007</v>
      </c>
      <c r="I271" t="s">
        <v>10</v>
      </c>
    </row>
    <row r="272" spans="1:9" x14ac:dyDescent="0.35">
      <c r="A272" s="7">
        <v>45237</v>
      </c>
      <c r="B272" s="8" t="s">
        <v>11</v>
      </c>
      <c r="C272" s="8" t="s">
        <v>12</v>
      </c>
      <c r="D272" s="8">
        <v>10430</v>
      </c>
      <c r="E272" s="8" t="str" cm="1">
        <f t="array" ref="E2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72" s="8" t="s">
        <v>102</v>
      </c>
      <c r="G272" cm="1">
        <f t="array" ref="G272">_xlfn.IFS(bank1[[#This Row],[Ledger Amount Dr/Cr]]="Cr",bank1[[#This Row],[Ledger Amount]],bank1[[#This Row],[Ledger Amount Dr/Cr]]="Dr",-bank1[[#This Row],[Ledger Amount]])</f>
        <v>10430</v>
      </c>
      <c r="H272">
        <f>IFERROR(SUM(bank1[[#Headers],[Net]]:bank1[[#This Row],[Net]]),"")</f>
        <v>-226691.83000000007</v>
      </c>
      <c r="I272" t="s">
        <v>10</v>
      </c>
    </row>
    <row r="273" spans="1:9" x14ac:dyDescent="0.35">
      <c r="A273" s="7">
        <v>45238</v>
      </c>
      <c r="B273" s="8" t="s">
        <v>11</v>
      </c>
      <c r="C273" s="8" t="s">
        <v>12</v>
      </c>
      <c r="D273" s="8">
        <v>68000</v>
      </c>
      <c r="E273" s="8" t="str" cm="1">
        <f t="array" ref="E2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73" s="8" t="s">
        <v>109</v>
      </c>
      <c r="G273" cm="1">
        <f t="array" ref="G273">_xlfn.IFS(bank1[[#This Row],[Ledger Amount Dr/Cr]]="Cr",bank1[[#This Row],[Ledger Amount]],bank1[[#This Row],[Ledger Amount Dr/Cr]]="Dr",-bank1[[#This Row],[Ledger Amount]])</f>
        <v>68000</v>
      </c>
      <c r="H273">
        <f>IFERROR(SUM(bank1[[#Headers],[Net]]:bank1[[#This Row],[Net]]),"")</f>
        <v>-158691.83000000007</v>
      </c>
      <c r="I273" t="s">
        <v>10</v>
      </c>
    </row>
    <row r="274" spans="1:9" x14ac:dyDescent="0.35">
      <c r="A274" s="7">
        <v>45238</v>
      </c>
      <c r="B274" s="8" t="s">
        <v>15</v>
      </c>
      <c r="C274" s="8" t="s">
        <v>16</v>
      </c>
      <c r="D274" s="8">
        <v>65000</v>
      </c>
      <c r="E274" s="8" t="str" cm="1">
        <f t="array" ref="E2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4" s="8" t="s">
        <v>95</v>
      </c>
      <c r="G274" cm="1">
        <f t="array" ref="G274">_xlfn.IFS(bank1[[#This Row],[Ledger Amount Dr/Cr]]="Cr",bank1[[#This Row],[Ledger Amount]],bank1[[#This Row],[Ledger Amount Dr/Cr]]="Dr",-bank1[[#This Row],[Ledger Amount]])</f>
        <v>-65000</v>
      </c>
      <c r="H274">
        <f>IFERROR(SUM(bank1[[#Headers],[Net]]:bank1[[#This Row],[Net]]),"")</f>
        <v>-223691.83000000007</v>
      </c>
      <c r="I274" t="s">
        <v>10</v>
      </c>
    </row>
    <row r="275" spans="1:9" x14ac:dyDescent="0.35">
      <c r="A275" s="7">
        <v>45238</v>
      </c>
      <c r="B275" s="8" t="s">
        <v>9</v>
      </c>
      <c r="C275" s="8" t="s">
        <v>22</v>
      </c>
      <c r="D275" s="8">
        <v>9.44</v>
      </c>
      <c r="E275" s="8" t="str" cm="1">
        <f t="array" ref="E2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75" cm="1">
        <f t="array" ref="G275">_xlfn.IFS(bank1[[#This Row],[Ledger Amount Dr/Cr]]="Cr",bank1[[#This Row],[Ledger Amount]],bank1[[#This Row],[Ledger Amount Dr/Cr]]="Dr",-bank1[[#This Row],[Ledger Amount]])</f>
        <v>-9.44</v>
      </c>
      <c r="H275">
        <f>IFERROR(SUM(bank1[[#Headers],[Net]]:bank1[[#This Row],[Net]]),"")</f>
        <v>-223701.27000000008</v>
      </c>
      <c r="I275" t="s">
        <v>10</v>
      </c>
    </row>
    <row r="276" spans="1:9" x14ac:dyDescent="0.35">
      <c r="A276" s="7">
        <v>45238</v>
      </c>
      <c r="B276" s="8" t="s">
        <v>15</v>
      </c>
      <c r="C276" s="8" t="s">
        <v>16</v>
      </c>
      <c r="D276" s="8">
        <v>3000</v>
      </c>
      <c r="E276" s="8" t="str" cm="1">
        <f t="array" ref="E2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6" s="8" t="s">
        <v>95</v>
      </c>
      <c r="G276" cm="1">
        <f t="array" ref="G276">_xlfn.IFS(bank1[[#This Row],[Ledger Amount Dr/Cr]]="Cr",bank1[[#This Row],[Ledger Amount]],bank1[[#This Row],[Ledger Amount Dr/Cr]]="Dr",-bank1[[#This Row],[Ledger Amount]])</f>
        <v>-3000</v>
      </c>
      <c r="H276">
        <f>IFERROR(SUM(bank1[[#Headers],[Net]]:bank1[[#This Row],[Net]]),"")</f>
        <v>-226701.27000000008</v>
      </c>
      <c r="I276" t="s">
        <v>10</v>
      </c>
    </row>
    <row r="277" spans="1:9" x14ac:dyDescent="0.35">
      <c r="A277" s="7">
        <v>45238</v>
      </c>
      <c r="B277" s="8" t="s">
        <v>9</v>
      </c>
      <c r="C277" s="8" t="s">
        <v>22</v>
      </c>
      <c r="D277" s="8">
        <v>3.54</v>
      </c>
      <c r="E277" s="8" t="str" cm="1">
        <f t="array" ref="E2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277" cm="1">
        <f t="array" ref="G277">_xlfn.IFS(bank1[[#This Row],[Ledger Amount Dr/Cr]]="Cr",bank1[[#This Row],[Ledger Amount]],bank1[[#This Row],[Ledger Amount Dr/Cr]]="Dr",-bank1[[#This Row],[Ledger Amount]])</f>
        <v>-3.54</v>
      </c>
      <c r="H277">
        <f>IFERROR(SUM(bank1[[#Headers],[Net]]:bank1[[#This Row],[Net]]),"")</f>
        <v>-226704.81000000008</v>
      </c>
      <c r="I277" t="s">
        <v>10</v>
      </c>
    </row>
    <row r="278" spans="1:9" x14ac:dyDescent="0.35">
      <c r="A278" s="7">
        <v>45239</v>
      </c>
      <c r="B278" s="8" t="s">
        <v>15</v>
      </c>
      <c r="C278" s="8" t="s">
        <v>16</v>
      </c>
      <c r="D278" s="8">
        <v>25000</v>
      </c>
      <c r="E278" s="8" t="str" cm="1">
        <f t="array" ref="E2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78" s="8" t="s">
        <v>18</v>
      </c>
      <c r="G278" cm="1">
        <f t="array" ref="G278">_xlfn.IFS(bank1[[#This Row],[Ledger Amount Dr/Cr]]="Cr",bank1[[#This Row],[Ledger Amount]],bank1[[#This Row],[Ledger Amount Dr/Cr]]="Dr",-bank1[[#This Row],[Ledger Amount]])</f>
        <v>-25000</v>
      </c>
      <c r="H278">
        <f>IFERROR(SUM(bank1[[#Headers],[Net]]:bank1[[#This Row],[Net]]),"")</f>
        <v>-251704.81000000008</v>
      </c>
      <c r="I278" t="s">
        <v>10</v>
      </c>
    </row>
    <row r="279" spans="1:9" x14ac:dyDescent="0.35">
      <c r="A279" s="7">
        <v>45239</v>
      </c>
      <c r="B279" s="8" t="s">
        <v>11</v>
      </c>
      <c r="C279" s="8" t="s">
        <v>12</v>
      </c>
      <c r="D279" s="8">
        <v>50000</v>
      </c>
      <c r="E279" s="8" t="str" cm="1">
        <f t="array" ref="E2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79" s="8" t="s">
        <v>59</v>
      </c>
      <c r="G279" cm="1">
        <f t="array" ref="G279">_xlfn.IFS(bank1[[#This Row],[Ledger Amount Dr/Cr]]="Cr",bank1[[#This Row],[Ledger Amount]],bank1[[#This Row],[Ledger Amount Dr/Cr]]="Dr",-bank1[[#This Row],[Ledger Amount]])</f>
        <v>50000</v>
      </c>
      <c r="H279">
        <f>IFERROR(SUM(bank1[[#Headers],[Net]]:bank1[[#This Row],[Net]]),"")</f>
        <v>-201704.81000000008</v>
      </c>
      <c r="I279" t="s">
        <v>10</v>
      </c>
    </row>
    <row r="280" spans="1:9" x14ac:dyDescent="0.35">
      <c r="A280" s="7">
        <v>45239</v>
      </c>
      <c r="B280" s="8" t="s">
        <v>15</v>
      </c>
      <c r="C280" s="8" t="s">
        <v>16</v>
      </c>
      <c r="D280" s="8">
        <v>10000</v>
      </c>
      <c r="E280" s="8" t="str" cm="1">
        <f t="array" ref="E2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0" s="8" t="s">
        <v>18</v>
      </c>
      <c r="G280" cm="1">
        <f t="array" ref="G280">_xlfn.IFS(bank1[[#This Row],[Ledger Amount Dr/Cr]]="Cr",bank1[[#This Row],[Ledger Amount]],bank1[[#This Row],[Ledger Amount Dr/Cr]]="Dr",-bank1[[#This Row],[Ledger Amount]])</f>
        <v>-10000</v>
      </c>
      <c r="H280">
        <f>IFERROR(SUM(bank1[[#Headers],[Net]]:bank1[[#This Row],[Net]]),"")</f>
        <v>-211704.81000000008</v>
      </c>
      <c r="I280" t="s">
        <v>10</v>
      </c>
    </row>
    <row r="281" spans="1:9" x14ac:dyDescent="0.35">
      <c r="A281" s="7">
        <v>45239</v>
      </c>
      <c r="B281" s="8" t="s">
        <v>15</v>
      </c>
      <c r="C281" s="8" t="s">
        <v>16</v>
      </c>
      <c r="D281" s="8">
        <v>30000</v>
      </c>
      <c r="E281" s="8" t="str" cm="1">
        <f t="array" ref="E2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1" s="8" t="s">
        <v>18</v>
      </c>
      <c r="G281" cm="1">
        <f t="array" ref="G281">_xlfn.IFS(bank1[[#This Row],[Ledger Amount Dr/Cr]]="Cr",bank1[[#This Row],[Ledger Amount]],bank1[[#This Row],[Ledger Amount Dr/Cr]]="Dr",-bank1[[#This Row],[Ledger Amount]])</f>
        <v>-30000</v>
      </c>
      <c r="H281">
        <f>IFERROR(SUM(bank1[[#Headers],[Net]]:bank1[[#This Row],[Net]]),"")</f>
        <v>-241704.81000000008</v>
      </c>
      <c r="I281" t="s">
        <v>10</v>
      </c>
    </row>
    <row r="282" spans="1:9" x14ac:dyDescent="0.35">
      <c r="A282" s="7">
        <v>45240</v>
      </c>
      <c r="B282" s="8" t="s">
        <v>15</v>
      </c>
      <c r="C282" s="8" t="s">
        <v>16</v>
      </c>
      <c r="D282" s="8">
        <v>7100</v>
      </c>
      <c r="E282" s="8" t="str" cm="1">
        <f t="array" ref="E2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2" s="8" t="s">
        <v>18</v>
      </c>
      <c r="G282" cm="1">
        <f t="array" ref="G282">_xlfn.IFS(bank1[[#This Row],[Ledger Amount Dr/Cr]]="Cr",bank1[[#This Row],[Ledger Amount]],bank1[[#This Row],[Ledger Amount Dr/Cr]]="Dr",-bank1[[#This Row],[Ledger Amount]])</f>
        <v>-7100</v>
      </c>
      <c r="H282">
        <f>IFERROR(SUM(bank1[[#Headers],[Net]]:bank1[[#This Row],[Net]]),"")</f>
        <v>-248804.81000000008</v>
      </c>
      <c r="I282" t="s">
        <v>10</v>
      </c>
    </row>
    <row r="283" spans="1:9" x14ac:dyDescent="0.35">
      <c r="A283" s="7">
        <v>45240</v>
      </c>
      <c r="B283" s="8" t="s">
        <v>11</v>
      </c>
      <c r="C283" s="8" t="s">
        <v>12</v>
      </c>
      <c r="D283" s="8">
        <v>40000</v>
      </c>
      <c r="E283" s="8" t="str" cm="1">
        <f t="array" ref="E2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83" s="8" t="s">
        <v>138</v>
      </c>
      <c r="G283" cm="1">
        <f t="array" ref="G283">_xlfn.IFS(bank1[[#This Row],[Ledger Amount Dr/Cr]]="Cr",bank1[[#This Row],[Ledger Amount]],bank1[[#This Row],[Ledger Amount Dr/Cr]]="Dr",-bank1[[#This Row],[Ledger Amount]])</f>
        <v>40000</v>
      </c>
      <c r="H283">
        <f>IFERROR(SUM(bank1[[#Headers],[Net]]:bank1[[#This Row],[Net]]),"")</f>
        <v>-208804.81000000008</v>
      </c>
      <c r="I283" t="s">
        <v>10</v>
      </c>
    </row>
    <row r="284" spans="1:9" x14ac:dyDescent="0.35">
      <c r="A284" s="7">
        <v>45240</v>
      </c>
      <c r="B284" s="8" t="s">
        <v>15</v>
      </c>
      <c r="C284" s="8" t="s">
        <v>16</v>
      </c>
      <c r="D284" s="8">
        <v>300000</v>
      </c>
      <c r="E284" s="8" t="str" cm="1">
        <f t="array" ref="E2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4" s="8" t="s">
        <v>18</v>
      </c>
      <c r="G284" cm="1">
        <f t="array" ref="G284">_xlfn.IFS(bank1[[#This Row],[Ledger Amount Dr/Cr]]="Cr",bank1[[#This Row],[Ledger Amount]],bank1[[#This Row],[Ledger Amount Dr/Cr]]="Dr",-bank1[[#This Row],[Ledger Amount]])</f>
        <v>-300000</v>
      </c>
      <c r="H284">
        <f>IFERROR(SUM(bank1[[#Headers],[Net]]:bank1[[#This Row],[Net]]),"")</f>
        <v>-508804.81000000006</v>
      </c>
      <c r="I284" t="s">
        <v>10</v>
      </c>
    </row>
    <row r="285" spans="1:9" x14ac:dyDescent="0.35">
      <c r="A285" s="7">
        <v>45240</v>
      </c>
      <c r="B285" s="8" t="s">
        <v>11</v>
      </c>
      <c r="C285" s="8" t="s">
        <v>12</v>
      </c>
      <c r="D285" s="8">
        <v>25000</v>
      </c>
      <c r="E285" s="8" t="str" cm="1">
        <f t="array" ref="E2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85" s="8" t="s">
        <v>110</v>
      </c>
      <c r="G285" cm="1">
        <f t="array" ref="G285">_xlfn.IFS(bank1[[#This Row],[Ledger Amount Dr/Cr]]="Cr",bank1[[#This Row],[Ledger Amount]],bank1[[#This Row],[Ledger Amount Dr/Cr]]="Dr",-bank1[[#This Row],[Ledger Amount]])</f>
        <v>25000</v>
      </c>
      <c r="H285">
        <f>IFERROR(SUM(bank1[[#Headers],[Net]]:bank1[[#This Row],[Net]]),"")</f>
        <v>-483804.81000000006</v>
      </c>
      <c r="I285" t="s">
        <v>10</v>
      </c>
    </row>
    <row r="286" spans="1:9" x14ac:dyDescent="0.35">
      <c r="A286" s="7">
        <v>45243</v>
      </c>
      <c r="B286" s="8" t="s">
        <v>11</v>
      </c>
      <c r="C286" s="8" t="s">
        <v>12</v>
      </c>
      <c r="D286" s="8">
        <v>50000</v>
      </c>
      <c r="E286" s="8" t="str" cm="1">
        <f t="array" ref="E2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86" s="8" t="s">
        <v>111</v>
      </c>
      <c r="G286" cm="1">
        <f t="array" ref="G286">_xlfn.IFS(bank1[[#This Row],[Ledger Amount Dr/Cr]]="Cr",bank1[[#This Row],[Ledger Amount]],bank1[[#This Row],[Ledger Amount Dr/Cr]]="Dr",-bank1[[#This Row],[Ledger Amount]])</f>
        <v>50000</v>
      </c>
      <c r="H286">
        <f>IFERROR(SUM(bank1[[#Headers],[Net]]:bank1[[#This Row],[Net]]),"")</f>
        <v>-433804.81000000006</v>
      </c>
      <c r="I286" t="s">
        <v>10</v>
      </c>
    </row>
    <row r="287" spans="1:9" x14ac:dyDescent="0.35">
      <c r="A287" s="7">
        <v>45243</v>
      </c>
      <c r="B287" s="8" t="s">
        <v>11</v>
      </c>
      <c r="C287" s="8" t="s">
        <v>12</v>
      </c>
      <c r="D287" s="8">
        <v>30000</v>
      </c>
      <c r="E287" s="8" t="str" cm="1">
        <f t="array" ref="E2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87" s="8" t="s">
        <v>112</v>
      </c>
      <c r="G287" cm="1">
        <f t="array" ref="G287">_xlfn.IFS(bank1[[#This Row],[Ledger Amount Dr/Cr]]="Cr",bank1[[#This Row],[Ledger Amount]],bank1[[#This Row],[Ledger Amount Dr/Cr]]="Dr",-bank1[[#This Row],[Ledger Amount]])</f>
        <v>30000</v>
      </c>
      <c r="H287">
        <f>IFERROR(SUM(bank1[[#Headers],[Net]]:bank1[[#This Row],[Net]]),"")</f>
        <v>-403804.81000000006</v>
      </c>
      <c r="I287" t="s">
        <v>10</v>
      </c>
    </row>
    <row r="288" spans="1:9" x14ac:dyDescent="0.35">
      <c r="A288" s="7">
        <v>45243</v>
      </c>
      <c r="B288" s="8" t="s">
        <v>15</v>
      </c>
      <c r="C288" s="8" t="s">
        <v>16</v>
      </c>
      <c r="D288" s="8">
        <v>18500</v>
      </c>
      <c r="E288" s="8" t="str" cm="1">
        <f t="array" ref="E2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88" s="8" t="s">
        <v>18</v>
      </c>
      <c r="G288" cm="1">
        <f t="array" ref="G288">_xlfn.IFS(bank1[[#This Row],[Ledger Amount Dr/Cr]]="Cr",bank1[[#This Row],[Ledger Amount]],bank1[[#This Row],[Ledger Amount Dr/Cr]]="Dr",-bank1[[#This Row],[Ledger Amount]])</f>
        <v>-18500</v>
      </c>
      <c r="H288">
        <f>IFERROR(SUM(bank1[[#Headers],[Net]]:bank1[[#This Row],[Net]]),"")</f>
        <v>-422304.81000000006</v>
      </c>
      <c r="I288" t="s">
        <v>10</v>
      </c>
    </row>
    <row r="289" spans="1:9" x14ac:dyDescent="0.35">
      <c r="A289" s="7">
        <v>45243</v>
      </c>
      <c r="B289" s="8" t="s">
        <v>11</v>
      </c>
      <c r="C289" s="8" t="s">
        <v>12</v>
      </c>
      <c r="D289" s="8">
        <v>75000</v>
      </c>
      <c r="E289" s="8" t="str" cm="1">
        <f t="array" ref="E2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89" s="8" t="s">
        <v>138</v>
      </c>
      <c r="G289" cm="1">
        <f t="array" ref="G289">_xlfn.IFS(bank1[[#This Row],[Ledger Amount Dr/Cr]]="Cr",bank1[[#This Row],[Ledger Amount]],bank1[[#This Row],[Ledger Amount Dr/Cr]]="Dr",-bank1[[#This Row],[Ledger Amount]])</f>
        <v>75000</v>
      </c>
      <c r="H289">
        <f>IFERROR(SUM(bank1[[#Headers],[Net]]:bank1[[#This Row],[Net]]),"")</f>
        <v>-347304.81000000006</v>
      </c>
      <c r="I289" t="s">
        <v>10</v>
      </c>
    </row>
    <row r="290" spans="1:9" x14ac:dyDescent="0.35">
      <c r="A290" s="7">
        <v>45243</v>
      </c>
      <c r="B290" s="8" t="s">
        <v>15</v>
      </c>
      <c r="C290" s="8" t="s">
        <v>16</v>
      </c>
      <c r="D290" s="8">
        <v>8200</v>
      </c>
      <c r="E290" s="8" t="str" cm="1">
        <f t="array" ref="E2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90" s="8" t="s">
        <v>113</v>
      </c>
      <c r="G290" cm="1">
        <f t="array" ref="G290">_xlfn.IFS(bank1[[#This Row],[Ledger Amount Dr/Cr]]="Cr",bank1[[#This Row],[Ledger Amount]],bank1[[#This Row],[Ledger Amount Dr/Cr]]="Dr",-bank1[[#This Row],[Ledger Amount]])</f>
        <v>-8200</v>
      </c>
      <c r="H290">
        <f>IFERROR(SUM(bank1[[#Headers],[Net]]:bank1[[#This Row],[Net]]),"")</f>
        <v>-355504.81000000006</v>
      </c>
      <c r="I290" t="s">
        <v>10</v>
      </c>
    </row>
    <row r="291" spans="1:9" x14ac:dyDescent="0.35">
      <c r="A291" s="7">
        <v>45243</v>
      </c>
      <c r="B291" s="8" t="s">
        <v>11</v>
      </c>
      <c r="C291" s="8" t="s">
        <v>12</v>
      </c>
      <c r="D291" s="8">
        <v>100000</v>
      </c>
      <c r="E291" s="8" t="str" cm="1">
        <f t="array" ref="E2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1" s="8" t="s">
        <v>19</v>
      </c>
      <c r="G291" cm="1">
        <f t="array" ref="G291">_xlfn.IFS(bank1[[#This Row],[Ledger Amount Dr/Cr]]="Cr",bank1[[#This Row],[Ledger Amount]],bank1[[#This Row],[Ledger Amount Dr/Cr]]="Dr",-bank1[[#This Row],[Ledger Amount]])</f>
        <v>100000</v>
      </c>
      <c r="H291">
        <f>IFERROR(SUM(bank1[[#Headers],[Net]]:bank1[[#This Row],[Net]]),"")</f>
        <v>-255504.81000000006</v>
      </c>
      <c r="I291" t="s">
        <v>10</v>
      </c>
    </row>
    <row r="292" spans="1:9" x14ac:dyDescent="0.35">
      <c r="A292" s="7">
        <v>45243</v>
      </c>
      <c r="B292" s="8" t="s">
        <v>11</v>
      </c>
      <c r="C292" s="8" t="s">
        <v>12</v>
      </c>
      <c r="D292" s="8">
        <v>300000</v>
      </c>
      <c r="E292" s="8" t="str" cm="1">
        <f t="array" ref="E2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2" s="8" t="s">
        <v>106</v>
      </c>
      <c r="G292" cm="1">
        <f t="array" ref="G292">_xlfn.IFS(bank1[[#This Row],[Ledger Amount Dr/Cr]]="Cr",bank1[[#This Row],[Ledger Amount]],bank1[[#This Row],[Ledger Amount Dr/Cr]]="Dr",-bank1[[#This Row],[Ledger Amount]])</f>
        <v>300000</v>
      </c>
      <c r="H292">
        <f>IFERROR(SUM(bank1[[#Headers],[Net]]:bank1[[#This Row],[Net]]),"")</f>
        <v>44495.189999999944</v>
      </c>
      <c r="I292" t="s">
        <v>10</v>
      </c>
    </row>
    <row r="293" spans="1:9" x14ac:dyDescent="0.35">
      <c r="A293" s="7">
        <v>45244</v>
      </c>
      <c r="B293" s="8" t="s">
        <v>15</v>
      </c>
      <c r="C293" s="8" t="s">
        <v>16</v>
      </c>
      <c r="D293" s="8">
        <v>30000</v>
      </c>
      <c r="E293" s="8" t="str" cm="1">
        <f t="array" ref="E2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93" s="8" t="s">
        <v>18</v>
      </c>
      <c r="G293" cm="1">
        <f t="array" ref="G293">_xlfn.IFS(bank1[[#This Row],[Ledger Amount Dr/Cr]]="Cr",bank1[[#This Row],[Ledger Amount]],bank1[[#This Row],[Ledger Amount Dr/Cr]]="Dr",-bank1[[#This Row],[Ledger Amount]])</f>
        <v>-30000</v>
      </c>
      <c r="H293">
        <f>IFERROR(SUM(bank1[[#Headers],[Net]]:bank1[[#This Row],[Net]]),"")</f>
        <v>14495.189999999944</v>
      </c>
      <c r="I293" t="s">
        <v>10</v>
      </c>
    </row>
    <row r="294" spans="1:9" x14ac:dyDescent="0.35">
      <c r="A294" s="7">
        <v>45244</v>
      </c>
      <c r="B294" s="8" t="s">
        <v>11</v>
      </c>
      <c r="C294" s="8" t="s">
        <v>12</v>
      </c>
      <c r="D294" s="8">
        <v>14000</v>
      </c>
      <c r="E294" s="8" t="str" cm="1">
        <f t="array" ref="E2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4" s="8" t="s">
        <v>114</v>
      </c>
      <c r="G294" cm="1">
        <f t="array" ref="G294">_xlfn.IFS(bank1[[#This Row],[Ledger Amount Dr/Cr]]="Cr",bank1[[#This Row],[Ledger Amount]],bank1[[#This Row],[Ledger Amount Dr/Cr]]="Dr",-bank1[[#This Row],[Ledger Amount]])</f>
        <v>14000</v>
      </c>
      <c r="H294">
        <f>IFERROR(SUM(bank1[[#Headers],[Net]]:bank1[[#This Row],[Net]]),"")</f>
        <v>28495.189999999944</v>
      </c>
      <c r="I294" t="s">
        <v>10</v>
      </c>
    </row>
    <row r="295" spans="1:9" x14ac:dyDescent="0.35">
      <c r="A295" s="7">
        <v>45244</v>
      </c>
      <c r="B295" s="8" t="s">
        <v>15</v>
      </c>
      <c r="C295" s="8" t="s">
        <v>16</v>
      </c>
      <c r="D295" s="8">
        <v>49000</v>
      </c>
      <c r="E295" s="8" t="str" cm="1">
        <f t="array" ref="E2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95" s="8" t="s">
        <v>18</v>
      </c>
      <c r="G295" cm="1">
        <f t="array" ref="G295">_xlfn.IFS(bank1[[#This Row],[Ledger Amount Dr/Cr]]="Cr",bank1[[#This Row],[Ledger Amount]],bank1[[#This Row],[Ledger Amount Dr/Cr]]="Dr",-bank1[[#This Row],[Ledger Amount]])</f>
        <v>-49000</v>
      </c>
      <c r="H295">
        <f>IFERROR(SUM(bank1[[#Headers],[Net]]:bank1[[#This Row],[Net]]),"")</f>
        <v>-20504.810000000056</v>
      </c>
      <c r="I295" t="s">
        <v>10</v>
      </c>
    </row>
    <row r="296" spans="1:9" x14ac:dyDescent="0.35">
      <c r="A296" s="7">
        <v>45244</v>
      </c>
      <c r="B296" s="8" t="s">
        <v>15</v>
      </c>
      <c r="C296" s="8" t="s">
        <v>16</v>
      </c>
      <c r="D296" s="8">
        <v>2000</v>
      </c>
      <c r="E296" s="8" t="str" cm="1">
        <f t="array" ref="E2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96" s="8" t="s">
        <v>18</v>
      </c>
      <c r="G296" cm="1">
        <f t="array" ref="G296">_xlfn.IFS(bank1[[#This Row],[Ledger Amount Dr/Cr]]="Cr",bank1[[#This Row],[Ledger Amount]],bank1[[#This Row],[Ledger Amount Dr/Cr]]="Dr",-bank1[[#This Row],[Ledger Amount]])</f>
        <v>-2000</v>
      </c>
      <c r="H296">
        <f>IFERROR(SUM(bank1[[#Headers],[Net]]:bank1[[#This Row],[Net]]),"")</f>
        <v>-22504.810000000056</v>
      </c>
      <c r="I296" t="s">
        <v>10</v>
      </c>
    </row>
    <row r="297" spans="1:9" x14ac:dyDescent="0.35">
      <c r="A297" s="7">
        <v>45245</v>
      </c>
      <c r="B297" s="8" t="s">
        <v>11</v>
      </c>
      <c r="C297" s="8" t="s">
        <v>12</v>
      </c>
      <c r="D297" s="8">
        <v>66400</v>
      </c>
      <c r="E297" s="8" t="str" cm="1">
        <f t="array" ref="E2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7" s="8" t="s">
        <v>59</v>
      </c>
      <c r="G297" cm="1">
        <f t="array" ref="G297">_xlfn.IFS(bank1[[#This Row],[Ledger Amount Dr/Cr]]="Cr",bank1[[#This Row],[Ledger Amount]],bank1[[#This Row],[Ledger Amount Dr/Cr]]="Dr",-bank1[[#This Row],[Ledger Amount]])</f>
        <v>66400</v>
      </c>
      <c r="H297">
        <f>IFERROR(SUM(bank1[[#Headers],[Net]]:bank1[[#This Row],[Net]]),"")</f>
        <v>43895.189999999944</v>
      </c>
      <c r="I297" t="s">
        <v>10</v>
      </c>
    </row>
    <row r="298" spans="1:9" x14ac:dyDescent="0.35">
      <c r="A298" s="7">
        <v>45245</v>
      </c>
      <c r="B298" s="8" t="s">
        <v>15</v>
      </c>
      <c r="C298" s="8" t="s">
        <v>16</v>
      </c>
      <c r="D298" s="8">
        <v>300000</v>
      </c>
      <c r="E298" s="8" t="str" cm="1">
        <f t="array" ref="E2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298" s="8" t="s">
        <v>115</v>
      </c>
      <c r="G298" cm="1">
        <f t="array" ref="G298">_xlfn.IFS(bank1[[#This Row],[Ledger Amount Dr/Cr]]="Cr",bank1[[#This Row],[Ledger Amount]],bank1[[#This Row],[Ledger Amount Dr/Cr]]="Dr",-bank1[[#This Row],[Ledger Amount]])</f>
        <v>-300000</v>
      </c>
      <c r="H298">
        <f>IFERROR(SUM(bank1[[#Headers],[Net]]:bank1[[#This Row],[Net]]),"")</f>
        <v>-256104.81000000006</v>
      </c>
      <c r="I298" t="s">
        <v>10</v>
      </c>
    </row>
    <row r="299" spans="1:9" x14ac:dyDescent="0.35">
      <c r="A299" s="7">
        <v>45245</v>
      </c>
      <c r="B299" s="8" t="s">
        <v>25</v>
      </c>
      <c r="C299" s="8" t="s">
        <v>26</v>
      </c>
      <c r="D299" s="8">
        <v>50000</v>
      </c>
      <c r="E299" s="8" t="str" cm="1">
        <f t="array" ref="E2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299" s="8" t="s">
        <v>34</v>
      </c>
      <c r="G299" cm="1">
        <f t="array" ref="G299">_xlfn.IFS(bank1[[#This Row],[Ledger Amount Dr/Cr]]="Cr",bank1[[#This Row],[Ledger Amount]],bank1[[#This Row],[Ledger Amount Dr/Cr]]="Dr",-bank1[[#This Row],[Ledger Amount]])</f>
        <v>50000</v>
      </c>
      <c r="H299">
        <f>IFERROR(SUM(bank1[[#Headers],[Net]]:bank1[[#This Row],[Net]]),"")</f>
        <v>-206104.81000000006</v>
      </c>
      <c r="I299" t="s">
        <v>10</v>
      </c>
    </row>
    <row r="300" spans="1:9" x14ac:dyDescent="0.35">
      <c r="A300" s="7">
        <v>45245</v>
      </c>
      <c r="B300" s="8" t="s">
        <v>15</v>
      </c>
      <c r="C300" s="8" t="s">
        <v>16</v>
      </c>
      <c r="D300" s="8">
        <v>35000</v>
      </c>
      <c r="E300" s="8" t="str" cm="1">
        <f t="array" ref="E3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0" s="8" t="s">
        <v>18</v>
      </c>
      <c r="G300" cm="1">
        <f t="array" ref="G300">_xlfn.IFS(bank1[[#This Row],[Ledger Amount Dr/Cr]]="Cr",bank1[[#This Row],[Ledger Amount]],bank1[[#This Row],[Ledger Amount Dr/Cr]]="Dr",-bank1[[#This Row],[Ledger Amount]])</f>
        <v>-35000</v>
      </c>
      <c r="H300">
        <f>IFERROR(SUM(bank1[[#Headers],[Net]]:bank1[[#This Row],[Net]]),"")</f>
        <v>-241104.81000000006</v>
      </c>
      <c r="I300" t="s">
        <v>10</v>
      </c>
    </row>
    <row r="301" spans="1:9" x14ac:dyDescent="0.35">
      <c r="A301" s="7">
        <v>45245</v>
      </c>
      <c r="B301" s="8" t="s">
        <v>15</v>
      </c>
      <c r="C301" s="8" t="s">
        <v>16</v>
      </c>
      <c r="D301" s="8">
        <v>15000</v>
      </c>
      <c r="E301" s="8" t="str" cm="1">
        <f t="array" ref="E3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1" s="8" t="s">
        <v>18</v>
      </c>
      <c r="G301" cm="1">
        <f t="array" ref="G301">_xlfn.IFS(bank1[[#This Row],[Ledger Amount Dr/Cr]]="Cr",bank1[[#This Row],[Ledger Amount]],bank1[[#This Row],[Ledger Amount Dr/Cr]]="Dr",-bank1[[#This Row],[Ledger Amount]])</f>
        <v>-15000</v>
      </c>
      <c r="H301">
        <f>IFERROR(SUM(bank1[[#Headers],[Net]]:bank1[[#This Row],[Net]]),"")</f>
        <v>-256104.81000000006</v>
      </c>
      <c r="I301" t="s">
        <v>10</v>
      </c>
    </row>
    <row r="302" spans="1:9" x14ac:dyDescent="0.35">
      <c r="A302" s="7">
        <v>45246</v>
      </c>
      <c r="B302" s="8" t="s">
        <v>11</v>
      </c>
      <c r="C302" s="8" t="s">
        <v>12</v>
      </c>
      <c r="D302" s="8">
        <v>83800</v>
      </c>
      <c r="E302" s="8" t="str" cm="1">
        <f t="array" ref="E3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02" s="8" t="s">
        <v>116</v>
      </c>
      <c r="G302" cm="1">
        <f t="array" ref="G302">_xlfn.IFS(bank1[[#This Row],[Ledger Amount Dr/Cr]]="Cr",bank1[[#This Row],[Ledger Amount]],bank1[[#This Row],[Ledger Amount Dr/Cr]]="Dr",-bank1[[#This Row],[Ledger Amount]])</f>
        <v>83800</v>
      </c>
      <c r="H302">
        <f>IFERROR(SUM(bank1[[#Headers],[Net]]:bank1[[#This Row],[Net]]),"")</f>
        <v>-172304.81000000006</v>
      </c>
      <c r="I302" t="s">
        <v>10</v>
      </c>
    </row>
    <row r="303" spans="1:9" x14ac:dyDescent="0.35">
      <c r="A303" s="7">
        <v>45246</v>
      </c>
      <c r="B303" s="8" t="s">
        <v>15</v>
      </c>
      <c r="C303" s="8" t="s">
        <v>16</v>
      </c>
      <c r="D303" s="8">
        <v>40000</v>
      </c>
      <c r="E303" s="8" t="str" cm="1">
        <f t="array" ref="E3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3" s="8" t="s">
        <v>18</v>
      </c>
      <c r="G303" cm="1">
        <f t="array" ref="G303">_xlfn.IFS(bank1[[#This Row],[Ledger Amount Dr/Cr]]="Cr",bank1[[#This Row],[Ledger Amount]],bank1[[#This Row],[Ledger Amount Dr/Cr]]="Dr",-bank1[[#This Row],[Ledger Amount]])</f>
        <v>-40000</v>
      </c>
      <c r="H303">
        <f>IFERROR(SUM(bank1[[#Headers],[Net]]:bank1[[#This Row],[Net]]),"")</f>
        <v>-212304.81000000006</v>
      </c>
      <c r="I303" t="s">
        <v>10</v>
      </c>
    </row>
    <row r="304" spans="1:9" x14ac:dyDescent="0.35">
      <c r="A304" s="7">
        <v>45246</v>
      </c>
      <c r="B304" s="8" t="s">
        <v>11</v>
      </c>
      <c r="C304" s="8" t="s">
        <v>12</v>
      </c>
      <c r="D304" s="8">
        <v>5000</v>
      </c>
      <c r="E304" s="8" t="str" cm="1">
        <f t="array" ref="E3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04" s="8" t="s">
        <v>117</v>
      </c>
      <c r="G304" cm="1">
        <f t="array" ref="G304">_xlfn.IFS(bank1[[#This Row],[Ledger Amount Dr/Cr]]="Cr",bank1[[#This Row],[Ledger Amount]],bank1[[#This Row],[Ledger Amount Dr/Cr]]="Dr",-bank1[[#This Row],[Ledger Amount]])</f>
        <v>5000</v>
      </c>
      <c r="H304">
        <f>IFERROR(SUM(bank1[[#Headers],[Net]]:bank1[[#This Row],[Net]]),"")</f>
        <v>-207304.81000000006</v>
      </c>
      <c r="I304" t="s">
        <v>10</v>
      </c>
    </row>
    <row r="305" spans="1:9" x14ac:dyDescent="0.35">
      <c r="A305" s="7">
        <v>45246</v>
      </c>
      <c r="B305" s="8" t="s">
        <v>15</v>
      </c>
      <c r="C305" s="8" t="s">
        <v>16</v>
      </c>
      <c r="D305" s="8">
        <v>20000</v>
      </c>
      <c r="E305" s="8" t="str" cm="1">
        <f t="array" ref="E3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5" s="8" t="s">
        <v>18</v>
      </c>
      <c r="G305" cm="1">
        <f t="array" ref="G305">_xlfn.IFS(bank1[[#This Row],[Ledger Amount Dr/Cr]]="Cr",bank1[[#This Row],[Ledger Amount]],bank1[[#This Row],[Ledger Amount Dr/Cr]]="Dr",-bank1[[#This Row],[Ledger Amount]])</f>
        <v>-20000</v>
      </c>
      <c r="H305">
        <f>IFERROR(SUM(bank1[[#Headers],[Net]]:bank1[[#This Row],[Net]]),"")</f>
        <v>-227304.81000000006</v>
      </c>
      <c r="I305" t="s">
        <v>10</v>
      </c>
    </row>
    <row r="306" spans="1:9" x14ac:dyDescent="0.35">
      <c r="A306" s="7">
        <v>45247</v>
      </c>
      <c r="B306" s="8" t="s">
        <v>15</v>
      </c>
      <c r="C306" s="8" t="s">
        <v>16</v>
      </c>
      <c r="D306" s="8">
        <v>82000</v>
      </c>
      <c r="E306" s="8" t="str" cm="1">
        <f t="array" ref="E3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6" s="8" t="s">
        <v>100</v>
      </c>
      <c r="G306" cm="1">
        <f t="array" ref="G306">_xlfn.IFS(bank1[[#This Row],[Ledger Amount Dr/Cr]]="Cr",bank1[[#This Row],[Ledger Amount]],bank1[[#This Row],[Ledger Amount Dr/Cr]]="Dr",-bank1[[#This Row],[Ledger Amount]])</f>
        <v>-82000</v>
      </c>
      <c r="H306">
        <f>IFERROR(SUM(bank1[[#Headers],[Net]]:bank1[[#This Row],[Net]]),"")</f>
        <v>-309304.81000000006</v>
      </c>
      <c r="I306" t="s">
        <v>10</v>
      </c>
    </row>
    <row r="307" spans="1:9" x14ac:dyDescent="0.35">
      <c r="A307" s="7">
        <v>45247</v>
      </c>
      <c r="B307" s="8" t="s">
        <v>15</v>
      </c>
      <c r="C307" s="8" t="s">
        <v>16</v>
      </c>
      <c r="D307" s="8">
        <v>84000</v>
      </c>
      <c r="E307" s="8" t="str" cm="1">
        <f t="array" ref="E3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7" s="8" t="s">
        <v>115</v>
      </c>
      <c r="G307" cm="1">
        <f t="array" ref="G307">_xlfn.IFS(bank1[[#This Row],[Ledger Amount Dr/Cr]]="Cr",bank1[[#This Row],[Ledger Amount]],bank1[[#This Row],[Ledger Amount Dr/Cr]]="Dr",-bank1[[#This Row],[Ledger Amount]])</f>
        <v>-84000</v>
      </c>
      <c r="H307">
        <f>IFERROR(SUM(bank1[[#Headers],[Net]]:bank1[[#This Row],[Net]]),"")</f>
        <v>-393304.81000000006</v>
      </c>
      <c r="I307" t="s">
        <v>10</v>
      </c>
    </row>
    <row r="308" spans="1:9" x14ac:dyDescent="0.35">
      <c r="A308" s="7">
        <v>45247</v>
      </c>
      <c r="B308" s="8" t="s">
        <v>15</v>
      </c>
      <c r="C308" s="8" t="s">
        <v>16</v>
      </c>
      <c r="D308" s="8">
        <v>43600</v>
      </c>
      <c r="E308" s="8" t="str" cm="1">
        <f t="array" ref="E3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8" s="8" t="s">
        <v>24</v>
      </c>
      <c r="G308" cm="1">
        <f t="array" ref="G308">_xlfn.IFS(bank1[[#This Row],[Ledger Amount Dr/Cr]]="Cr",bank1[[#This Row],[Ledger Amount]],bank1[[#This Row],[Ledger Amount Dr/Cr]]="Dr",-bank1[[#This Row],[Ledger Amount]])</f>
        <v>-43600</v>
      </c>
      <c r="H308">
        <f>IFERROR(SUM(bank1[[#Headers],[Net]]:bank1[[#This Row],[Net]]),"")</f>
        <v>-436904.81000000006</v>
      </c>
      <c r="I308" t="s">
        <v>10</v>
      </c>
    </row>
    <row r="309" spans="1:9" x14ac:dyDescent="0.35">
      <c r="A309" s="7">
        <v>45247</v>
      </c>
      <c r="B309" s="8" t="s">
        <v>15</v>
      </c>
      <c r="C309" s="8" t="s">
        <v>16</v>
      </c>
      <c r="D309" s="8">
        <v>8500</v>
      </c>
      <c r="E309" s="8" t="str" cm="1">
        <f t="array" ref="E3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09" s="8" t="s">
        <v>87</v>
      </c>
      <c r="G309" cm="1">
        <f t="array" ref="G309">_xlfn.IFS(bank1[[#This Row],[Ledger Amount Dr/Cr]]="Cr",bank1[[#This Row],[Ledger Amount]],bank1[[#This Row],[Ledger Amount Dr/Cr]]="Dr",-bank1[[#This Row],[Ledger Amount]])</f>
        <v>-8500</v>
      </c>
      <c r="H309">
        <f>IFERROR(SUM(bank1[[#Headers],[Net]]:bank1[[#This Row],[Net]]),"")</f>
        <v>-445404.81000000006</v>
      </c>
      <c r="I309" t="s">
        <v>10</v>
      </c>
    </row>
    <row r="310" spans="1:9" x14ac:dyDescent="0.35">
      <c r="A310" s="7">
        <v>45247</v>
      </c>
      <c r="B310" s="8" t="s">
        <v>11</v>
      </c>
      <c r="C310" s="8" t="s">
        <v>12</v>
      </c>
      <c r="D310" s="8">
        <v>75000</v>
      </c>
      <c r="E310" s="8" t="str" cm="1">
        <f t="array" ref="E3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10" s="8" t="s">
        <v>138</v>
      </c>
      <c r="G310" cm="1">
        <f t="array" ref="G310">_xlfn.IFS(bank1[[#This Row],[Ledger Amount Dr/Cr]]="Cr",bank1[[#This Row],[Ledger Amount]],bank1[[#This Row],[Ledger Amount Dr/Cr]]="Dr",-bank1[[#This Row],[Ledger Amount]])</f>
        <v>75000</v>
      </c>
      <c r="H310">
        <f>IFERROR(SUM(bank1[[#Headers],[Net]]:bank1[[#This Row],[Net]]),"")</f>
        <v>-370404.81000000006</v>
      </c>
      <c r="I310" t="s">
        <v>10</v>
      </c>
    </row>
    <row r="311" spans="1:9" x14ac:dyDescent="0.35">
      <c r="A311" s="7">
        <v>45247</v>
      </c>
      <c r="B311" s="8" t="s">
        <v>11</v>
      </c>
      <c r="C311" s="8" t="s">
        <v>12</v>
      </c>
      <c r="D311" s="8">
        <v>273900</v>
      </c>
      <c r="E311" s="8" t="str" cm="1">
        <f t="array" ref="E3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11" s="8" t="s">
        <v>62</v>
      </c>
      <c r="G311" cm="1">
        <f t="array" ref="G311">_xlfn.IFS(bank1[[#This Row],[Ledger Amount Dr/Cr]]="Cr",bank1[[#This Row],[Ledger Amount]],bank1[[#This Row],[Ledger Amount Dr/Cr]]="Dr",-bank1[[#This Row],[Ledger Amount]])</f>
        <v>273900</v>
      </c>
      <c r="H311">
        <f>IFERROR(SUM(bank1[[#Headers],[Net]]:bank1[[#This Row],[Net]]),"")</f>
        <v>-96504.810000000056</v>
      </c>
      <c r="I311" t="s">
        <v>10</v>
      </c>
    </row>
    <row r="312" spans="1:9" x14ac:dyDescent="0.35">
      <c r="A312" s="7">
        <v>45247</v>
      </c>
      <c r="B312" s="8" t="s">
        <v>11</v>
      </c>
      <c r="C312" s="8" t="s">
        <v>12</v>
      </c>
      <c r="D312" s="8">
        <v>25000</v>
      </c>
      <c r="E312" s="8" t="str" cm="1">
        <f t="array" ref="E3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12" s="8" t="s">
        <v>110</v>
      </c>
      <c r="G312" cm="1">
        <f t="array" ref="G312">_xlfn.IFS(bank1[[#This Row],[Ledger Amount Dr/Cr]]="Cr",bank1[[#This Row],[Ledger Amount]],bank1[[#This Row],[Ledger Amount Dr/Cr]]="Dr",-bank1[[#This Row],[Ledger Amount]])</f>
        <v>25000</v>
      </c>
      <c r="H312">
        <f>IFERROR(SUM(bank1[[#Headers],[Net]]:bank1[[#This Row],[Net]]),"")</f>
        <v>-71504.810000000056</v>
      </c>
      <c r="I312" t="s">
        <v>10</v>
      </c>
    </row>
    <row r="313" spans="1:9" x14ac:dyDescent="0.35">
      <c r="A313" s="7">
        <v>45248</v>
      </c>
      <c r="B313" s="8" t="s">
        <v>15</v>
      </c>
      <c r="C313" s="8" t="s">
        <v>16</v>
      </c>
      <c r="D313" s="8">
        <v>100000</v>
      </c>
      <c r="E313" s="8" t="str" cm="1">
        <f t="array" ref="E3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13" s="8" t="s">
        <v>118</v>
      </c>
      <c r="G313" cm="1">
        <f t="array" ref="G313">_xlfn.IFS(bank1[[#This Row],[Ledger Amount Dr/Cr]]="Cr",bank1[[#This Row],[Ledger Amount]],bank1[[#This Row],[Ledger Amount Dr/Cr]]="Dr",-bank1[[#This Row],[Ledger Amount]])</f>
        <v>-100000</v>
      </c>
      <c r="H313">
        <f>IFERROR(SUM(bank1[[#Headers],[Net]]:bank1[[#This Row],[Net]]),"")</f>
        <v>-171504.81000000006</v>
      </c>
      <c r="I313" t="s">
        <v>10</v>
      </c>
    </row>
    <row r="314" spans="1:9" x14ac:dyDescent="0.35">
      <c r="A314" s="7">
        <v>45248</v>
      </c>
      <c r="B314" s="8" t="s">
        <v>9</v>
      </c>
      <c r="C314" s="8" t="s">
        <v>22</v>
      </c>
      <c r="D314" s="8">
        <v>6</v>
      </c>
      <c r="E314" s="8" t="str" cm="1">
        <f t="array" ref="E3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14" cm="1">
        <f t="array" ref="G314">_xlfn.IFS(bank1[[#This Row],[Ledger Amount Dr/Cr]]="Cr",bank1[[#This Row],[Ledger Amount]],bank1[[#This Row],[Ledger Amount Dr/Cr]]="Dr",-bank1[[#This Row],[Ledger Amount]])</f>
        <v>-6</v>
      </c>
      <c r="H314">
        <f>IFERROR(SUM(bank1[[#Headers],[Net]]:bank1[[#This Row],[Net]]),"")</f>
        <v>-171510.81000000006</v>
      </c>
      <c r="I314" t="s">
        <v>10</v>
      </c>
    </row>
    <row r="315" spans="1:9" x14ac:dyDescent="0.35">
      <c r="A315" s="7">
        <v>45250</v>
      </c>
      <c r="B315" s="8" t="s">
        <v>15</v>
      </c>
      <c r="C315" s="8" t="s">
        <v>16</v>
      </c>
      <c r="D315" s="8">
        <v>20000</v>
      </c>
      <c r="E315" s="8" t="str" cm="1">
        <f t="array" ref="E3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15" s="8" t="s">
        <v>18</v>
      </c>
      <c r="G315" cm="1">
        <f t="array" ref="G315">_xlfn.IFS(bank1[[#This Row],[Ledger Amount Dr/Cr]]="Cr",bank1[[#This Row],[Ledger Amount]],bank1[[#This Row],[Ledger Amount Dr/Cr]]="Dr",-bank1[[#This Row],[Ledger Amount]])</f>
        <v>-20000</v>
      </c>
      <c r="H315">
        <f>IFERROR(SUM(bank1[[#Headers],[Net]]:bank1[[#This Row],[Net]]),"")</f>
        <v>-191510.81000000006</v>
      </c>
      <c r="I315" t="s">
        <v>10</v>
      </c>
    </row>
    <row r="316" spans="1:9" x14ac:dyDescent="0.35">
      <c r="A316" s="7">
        <v>45250</v>
      </c>
      <c r="B316" s="8" t="s">
        <v>15</v>
      </c>
      <c r="C316" s="8" t="s">
        <v>16</v>
      </c>
      <c r="D316" s="8">
        <v>57000</v>
      </c>
      <c r="E316" s="8" t="str" cm="1">
        <f t="array" ref="E3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16" s="8" t="s">
        <v>18</v>
      </c>
      <c r="G316" cm="1">
        <f t="array" ref="G316">_xlfn.IFS(bank1[[#This Row],[Ledger Amount Dr/Cr]]="Cr",bank1[[#This Row],[Ledger Amount]],bank1[[#This Row],[Ledger Amount Dr/Cr]]="Dr",-bank1[[#This Row],[Ledger Amount]])</f>
        <v>-57000</v>
      </c>
      <c r="H316">
        <f>IFERROR(SUM(bank1[[#Headers],[Net]]:bank1[[#This Row],[Net]]),"")</f>
        <v>-248510.81000000006</v>
      </c>
      <c r="I316" t="s">
        <v>10</v>
      </c>
    </row>
    <row r="317" spans="1:9" x14ac:dyDescent="0.35">
      <c r="A317" s="7">
        <v>45250</v>
      </c>
      <c r="B317" s="8" t="s">
        <v>11</v>
      </c>
      <c r="C317" s="8" t="s">
        <v>12</v>
      </c>
      <c r="D317" s="8">
        <v>50000</v>
      </c>
      <c r="E317" s="8" t="str" cm="1">
        <f t="array" ref="E3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17" s="8" t="s">
        <v>119</v>
      </c>
      <c r="G317" cm="1">
        <f t="array" ref="G317">_xlfn.IFS(bank1[[#This Row],[Ledger Amount Dr/Cr]]="Cr",bank1[[#This Row],[Ledger Amount]],bank1[[#This Row],[Ledger Amount Dr/Cr]]="Dr",-bank1[[#This Row],[Ledger Amount]])</f>
        <v>50000</v>
      </c>
      <c r="H317">
        <f>IFERROR(SUM(bank1[[#Headers],[Net]]:bank1[[#This Row],[Net]]),"")</f>
        <v>-198510.81000000006</v>
      </c>
      <c r="I317" t="s">
        <v>10</v>
      </c>
    </row>
    <row r="318" spans="1:9" x14ac:dyDescent="0.35">
      <c r="A318" s="7">
        <v>45250</v>
      </c>
      <c r="B318" s="8" t="s">
        <v>15</v>
      </c>
      <c r="C318" s="8" t="s">
        <v>16</v>
      </c>
      <c r="D318" s="8">
        <v>1800</v>
      </c>
      <c r="E318" s="8" t="str" cm="1">
        <f t="array" ref="E3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18" s="8" t="s">
        <v>18</v>
      </c>
      <c r="G318" cm="1">
        <f t="array" ref="G318">_xlfn.IFS(bank1[[#This Row],[Ledger Amount Dr/Cr]]="Cr",bank1[[#This Row],[Ledger Amount]],bank1[[#This Row],[Ledger Amount Dr/Cr]]="Dr",-bank1[[#This Row],[Ledger Amount]])</f>
        <v>-1800</v>
      </c>
      <c r="H318">
        <f>IFERROR(SUM(bank1[[#Headers],[Net]]:bank1[[#This Row],[Net]]),"")</f>
        <v>-200310.81000000006</v>
      </c>
      <c r="I318" t="s">
        <v>10</v>
      </c>
    </row>
    <row r="319" spans="1:9" x14ac:dyDescent="0.35">
      <c r="A319" s="7">
        <v>45250</v>
      </c>
      <c r="B319" s="8" t="s">
        <v>15</v>
      </c>
      <c r="C319" s="8" t="s">
        <v>16</v>
      </c>
      <c r="D319" s="8">
        <v>18500</v>
      </c>
      <c r="E319" s="8" t="str" cm="1">
        <f t="array" ref="E3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19" s="8" t="s">
        <v>120</v>
      </c>
      <c r="G319" cm="1">
        <f t="array" ref="G319">_xlfn.IFS(bank1[[#This Row],[Ledger Amount Dr/Cr]]="Cr",bank1[[#This Row],[Ledger Amount]],bank1[[#This Row],[Ledger Amount Dr/Cr]]="Dr",-bank1[[#This Row],[Ledger Amount]])</f>
        <v>-18500</v>
      </c>
      <c r="H319">
        <f>IFERROR(SUM(bank1[[#Headers],[Net]]:bank1[[#This Row],[Net]]),"")</f>
        <v>-218810.81000000006</v>
      </c>
      <c r="I319" t="s">
        <v>10</v>
      </c>
    </row>
    <row r="320" spans="1:9" x14ac:dyDescent="0.35">
      <c r="A320" s="7">
        <v>45250</v>
      </c>
      <c r="B320" s="8" t="s">
        <v>11</v>
      </c>
      <c r="C320" s="8" t="s">
        <v>12</v>
      </c>
      <c r="D320" s="8">
        <v>10000</v>
      </c>
      <c r="E320" s="8" t="str" cm="1">
        <f t="array" ref="E3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20" s="8" t="s">
        <v>110</v>
      </c>
      <c r="G320" cm="1">
        <f t="array" ref="G320">_xlfn.IFS(bank1[[#This Row],[Ledger Amount Dr/Cr]]="Cr",bank1[[#This Row],[Ledger Amount]],bank1[[#This Row],[Ledger Amount Dr/Cr]]="Dr",-bank1[[#This Row],[Ledger Amount]])</f>
        <v>10000</v>
      </c>
      <c r="H320">
        <f>IFERROR(SUM(bank1[[#Headers],[Net]]:bank1[[#This Row],[Net]]),"")</f>
        <v>-208810.81000000006</v>
      </c>
      <c r="I320" t="s">
        <v>10</v>
      </c>
    </row>
    <row r="321" spans="1:9" x14ac:dyDescent="0.35">
      <c r="A321" s="7">
        <v>45251</v>
      </c>
      <c r="B321" s="8" t="s">
        <v>11</v>
      </c>
      <c r="C321" s="8" t="s">
        <v>12</v>
      </c>
      <c r="D321" s="8">
        <v>75000</v>
      </c>
      <c r="E321" s="8" t="str" cm="1">
        <f t="array" ref="E3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21" s="8" t="s">
        <v>138</v>
      </c>
      <c r="G321" cm="1">
        <f t="array" ref="G321">_xlfn.IFS(bank1[[#This Row],[Ledger Amount Dr/Cr]]="Cr",bank1[[#This Row],[Ledger Amount]],bank1[[#This Row],[Ledger Amount Dr/Cr]]="Dr",-bank1[[#This Row],[Ledger Amount]])</f>
        <v>75000</v>
      </c>
      <c r="H321">
        <f>IFERROR(SUM(bank1[[#Headers],[Net]]:bank1[[#This Row],[Net]]),"")</f>
        <v>-133810.81000000006</v>
      </c>
      <c r="I321" t="s">
        <v>10</v>
      </c>
    </row>
    <row r="322" spans="1:9" x14ac:dyDescent="0.35">
      <c r="A322" s="7">
        <v>45251</v>
      </c>
      <c r="B322" s="8" t="s">
        <v>15</v>
      </c>
      <c r="C322" s="8" t="s">
        <v>16</v>
      </c>
      <c r="D322" s="8">
        <v>51500</v>
      </c>
      <c r="E322" s="8" t="str" cm="1">
        <f t="array" ref="E3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2" s="8" t="s">
        <v>18</v>
      </c>
      <c r="G322" cm="1">
        <f t="array" ref="G322">_xlfn.IFS(bank1[[#This Row],[Ledger Amount Dr/Cr]]="Cr",bank1[[#This Row],[Ledger Amount]],bank1[[#This Row],[Ledger Amount Dr/Cr]]="Dr",-bank1[[#This Row],[Ledger Amount]])</f>
        <v>-51500</v>
      </c>
      <c r="H322">
        <f>IFERROR(SUM(bank1[[#Headers],[Net]]:bank1[[#This Row],[Net]]),"")</f>
        <v>-185310.81000000006</v>
      </c>
      <c r="I322" t="s">
        <v>10</v>
      </c>
    </row>
    <row r="323" spans="1:9" x14ac:dyDescent="0.35">
      <c r="A323" s="7">
        <v>45251</v>
      </c>
      <c r="B323" s="8" t="s">
        <v>15</v>
      </c>
      <c r="C323" s="8" t="s">
        <v>16</v>
      </c>
      <c r="D323" s="8">
        <v>3000</v>
      </c>
      <c r="E323" s="8" t="str" cm="1">
        <f t="array" ref="E3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3" s="8" t="s">
        <v>18</v>
      </c>
      <c r="G323" cm="1">
        <f t="array" ref="G323">_xlfn.IFS(bank1[[#This Row],[Ledger Amount Dr/Cr]]="Cr",bank1[[#This Row],[Ledger Amount]],bank1[[#This Row],[Ledger Amount Dr/Cr]]="Dr",-bank1[[#This Row],[Ledger Amount]])</f>
        <v>-3000</v>
      </c>
      <c r="H323">
        <f>IFERROR(SUM(bank1[[#Headers],[Net]]:bank1[[#This Row],[Net]]),"")</f>
        <v>-188310.81000000006</v>
      </c>
      <c r="I323" t="s">
        <v>10</v>
      </c>
    </row>
    <row r="324" spans="1:9" x14ac:dyDescent="0.35">
      <c r="A324" s="7">
        <v>45252</v>
      </c>
      <c r="B324" s="8" t="s">
        <v>15</v>
      </c>
      <c r="C324" s="8" t="s">
        <v>16</v>
      </c>
      <c r="D324" s="8">
        <v>18870</v>
      </c>
      <c r="E324" s="8" t="str" cm="1">
        <f t="array" ref="E3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4" s="8" t="s">
        <v>121</v>
      </c>
      <c r="G324" cm="1">
        <f t="array" ref="G324">_xlfn.IFS(bank1[[#This Row],[Ledger Amount Dr/Cr]]="Cr",bank1[[#This Row],[Ledger Amount]],bank1[[#This Row],[Ledger Amount Dr/Cr]]="Dr",-bank1[[#This Row],[Ledger Amount]])</f>
        <v>-18870</v>
      </c>
      <c r="H324">
        <f>IFERROR(SUM(bank1[[#Headers],[Net]]:bank1[[#This Row],[Net]]),"")</f>
        <v>-207180.81000000006</v>
      </c>
      <c r="I324" t="s">
        <v>10</v>
      </c>
    </row>
    <row r="325" spans="1:9" x14ac:dyDescent="0.35">
      <c r="A325" s="7">
        <v>45252</v>
      </c>
      <c r="B325" s="8" t="s">
        <v>11</v>
      </c>
      <c r="C325" s="8" t="s">
        <v>12</v>
      </c>
      <c r="D325" s="8">
        <v>50000</v>
      </c>
      <c r="E325" s="8" t="str" cm="1">
        <f t="array" ref="E3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25" s="8" t="s">
        <v>110</v>
      </c>
      <c r="G325" cm="1">
        <f t="array" ref="G325">_xlfn.IFS(bank1[[#This Row],[Ledger Amount Dr/Cr]]="Cr",bank1[[#This Row],[Ledger Amount]],bank1[[#This Row],[Ledger Amount Dr/Cr]]="Dr",-bank1[[#This Row],[Ledger Amount]])</f>
        <v>50000</v>
      </c>
      <c r="H325">
        <f>IFERROR(SUM(bank1[[#Headers],[Net]]:bank1[[#This Row],[Net]]),"")</f>
        <v>-157180.81000000006</v>
      </c>
      <c r="I325" t="s">
        <v>10</v>
      </c>
    </row>
    <row r="326" spans="1:9" x14ac:dyDescent="0.35">
      <c r="A326" s="7">
        <v>45252</v>
      </c>
      <c r="B326" s="8" t="s">
        <v>15</v>
      </c>
      <c r="C326" s="8" t="s">
        <v>16</v>
      </c>
      <c r="D326" s="8">
        <v>61000</v>
      </c>
      <c r="E326" s="8" t="str" cm="1">
        <f t="array" ref="E3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6" s="8" t="s">
        <v>134</v>
      </c>
      <c r="G326" cm="1">
        <f t="array" ref="G326">_xlfn.IFS(bank1[[#This Row],[Ledger Amount Dr/Cr]]="Cr",bank1[[#This Row],[Ledger Amount]],bank1[[#This Row],[Ledger Amount Dr/Cr]]="Dr",-bank1[[#This Row],[Ledger Amount]])</f>
        <v>-61000</v>
      </c>
      <c r="H326">
        <f>IFERROR(SUM(bank1[[#Headers],[Net]]:bank1[[#This Row],[Net]]),"")</f>
        <v>-218180.81000000006</v>
      </c>
      <c r="I326" t="s">
        <v>10</v>
      </c>
    </row>
    <row r="327" spans="1:9" x14ac:dyDescent="0.35">
      <c r="A327" s="7">
        <v>45252</v>
      </c>
      <c r="B327" s="8" t="s">
        <v>9</v>
      </c>
      <c r="C327" s="8" t="s">
        <v>22</v>
      </c>
      <c r="D327" s="8">
        <v>6</v>
      </c>
      <c r="E327" s="8" t="str" cm="1">
        <f t="array" ref="E3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27" cm="1">
        <f t="array" ref="G327">_xlfn.IFS(bank1[[#This Row],[Ledger Amount Dr/Cr]]="Cr",bank1[[#This Row],[Ledger Amount]],bank1[[#This Row],[Ledger Amount Dr/Cr]]="Dr",-bank1[[#This Row],[Ledger Amount]])</f>
        <v>-6</v>
      </c>
      <c r="H327">
        <f>IFERROR(SUM(bank1[[#Headers],[Net]]:bank1[[#This Row],[Net]]),"")</f>
        <v>-218186.81000000006</v>
      </c>
      <c r="I327" t="s">
        <v>10</v>
      </c>
    </row>
    <row r="328" spans="1:9" x14ac:dyDescent="0.35">
      <c r="A328" s="7">
        <v>45252</v>
      </c>
      <c r="B328" s="8" t="s">
        <v>15</v>
      </c>
      <c r="C328" s="8" t="s">
        <v>16</v>
      </c>
      <c r="D328" s="8">
        <v>150000</v>
      </c>
      <c r="E328" s="8" t="str" cm="1">
        <f t="array" ref="E3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28" s="8" t="s">
        <v>122</v>
      </c>
      <c r="G328" cm="1">
        <f t="array" ref="G328">_xlfn.IFS(bank1[[#This Row],[Ledger Amount Dr/Cr]]="Cr",bank1[[#This Row],[Ledger Amount]],bank1[[#This Row],[Ledger Amount Dr/Cr]]="Dr",-bank1[[#This Row],[Ledger Amount]])</f>
        <v>-150000</v>
      </c>
      <c r="H328">
        <f>IFERROR(SUM(bank1[[#Headers],[Net]]:bank1[[#This Row],[Net]]),"")</f>
        <v>-368186.81000000006</v>
      </c>
      <c r="I328" t="s">
        <v>10</v>
      </c>
    </row>
    <row r="329" spans="1:9" x14ac:dyDescent="0.35">
      <c r="A329" s="7">
        <v>45252</v>
      </c>
      <c r="B329" s="8" t="s">
        <v>9</v>
      </c>
      <c r="C329" s="8" t="s">
        <v>22</v>
      </c>
      <c r="D329" s="8">
        <v>18</v>
      </c>
      <c r="E329" s="8" t="str" cm="1">
        <f t="array" ref="E3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29" cm="1">
        <f t="array" ref="G329">_xlfn.IFS(bank1[[#This Row],[Ledger Amount Dr/Cr]]="Cr",bank1[[#This Row],[Ledger Amount]],bank1[[#This Row],[Ledger Amount Dr/Cr]]="Dr",-bank1[[#This Row],[Ledger Amount]])</f>
        <v>-18</v>
      </c>
      <c r="H329">
        <f>IFERROR(SUM(bank1[[#Headers],[Net]]:bank1[[#This Row],[Net]]),"")</f>
        <v>-368204.81000000006</v>
      </c>
      <c r="I329" t="s">
        <v>10</v>
      </c>
    </row>
    <row r="330" spans="1:9" x14ac:dyDescent="0.35">
      <c r="A330" s="7">
        <v>45252</v>
      </c>
      <c r="B330" s="8" t="s">
        <v>11</v>
      </c>
      <c r="C330" s="8" t="s">
        <v>12</v>
      </c>
      <c r="D330" s="8">
        <v>35000</v>
      </c>
      <c r="E330" s="8" t="str" cm="1">
        <f t="array" ref="E3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30" s="8" t="s">
        <v>18</v>
      </c>
      <c r="G330" cm="1">
        <f t="array" ref="G330">_xlfn.IFS(bank1[[#This Row],[Ledger Amount Dr/Cr]]="Cr",bank1[[#This Row],[Ledger Amount]],bank1[[#This Row],[Ledger Amount Dr/Cr]]="Dr",-bank1[[#This Row],[Ledger Amount]])</f>
        <v>35000</v>
      </c>
      <c r="H330">
        <f>IFERROR(SUM(bank1[[#Headers],[Net]]:bank1[[#This Row],[Net]]),"")</f>
        <v>-333204.81000000006</v>
      </c>
      <c r="I330" t="s">
        <v>10</v>
      </c>
    </row>
    <row r="331" spans="1:9" x14ac:dyDescent="0.35">
      <c r="A331" s="7">
        <v>45252</v>
      </c>
      <c r="B331" s="8" t="s">
        <v>15</v>
      </c>
      <c r="C331" s="8" t="s">
        <v>16</v>
      </c>
      <c r="D331" s="8">
        <v>50000</v>
      </c>
      <c r="E331" s="8" t="str" cm="1">
        <f t="array" ref="E3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1" s="8" t="s">
        <v>123</v>
      </c>
      <c r="G331" cm="1">
        <f t="array" ref="G331">_xlfn.IFS(bank1[[#This Row],[Ledger Amount Dr/Cr]]="Cr",bank1[[#This Row],[Ledger Amount]],bank1[[#This Row],[Ledger Amount Dr/Cr]]="Dr",-bank1[[#This Row],[Ledger Amount]])</f>
        <v>-50000</v>
      </c>
      <c r="H331">
        <f>IFERROR(SUM(bank1[[#Headers],[Net]]:bank1[[#This Row],[Net]]),"")</f>
        <v>-383204.81000000006</v>
      </c>
      <c r="I331" t="s">
        <v>10</v>
      </c>
    </row>
    <row r="332" spans="1:9" x14ac:dyDescent="0.35">
      <c r="A332" s="7">
        <v>45253</v>
      </c>
      <c r="B332" s="8" t="s">
        <v>11</v>
      </c>
      <c r="C332" s="8" t="s">
        <v>12</v>
      </c>
      <c r="D332" s="8">
        <v>23000</v>
      </c>
      <c r="E332" s="8" t="str" cm="1">
        <f t="array" ref="E3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32" s="8" t="s">
        <v>18</v>
      </c>
      <c r="G332" cm="1">
        <f t="array" ref="G332">_xlfn.IFS(bank1[[#This Row],[Ledger Amount Dr/Cr]]="Cr",bank1[[#This Row],[Ledger Amount]],bank1[[#This Row],[Ledger Amount Dr/Cr]]="Dr",-bank1[[#This Row],[Ledger Amount]])</f>
        <v>23000</v>
      </c>
      <c r="H332">
        <f>IFERROR(SUM(bank1[[#Headers],[Net]]:bank1[[#This Row],[Net]]),"")</f>
        <v>-360204.81000000006</v>
      </c>
      <c r="I332" t="s">
        <v>10</v>
      </c>
    </row>
    <row r="333" spans="1:9" x14ac:dyDescent="0.35">
      <c r="A333" s="7">
        <v>45253</v>
      </c>
      <c r="B333" s="8" t="s">
        <v>9</v>
      </c>
      <c r="C333" s="8" t="s">
        <v>35</v>
      </c>
      <c r="D333" s="8">
        <v>100</v>
      </c>
      <c r="E333" s="8" t="str" cm="1">
        <f t="array" ref="E3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3" s="8" t="s">
        <v>18</v>
      </c>
      <c r="G333" cm="1">
        <f t="array" ref="G333">_xlfn.IFS(bank1[[#This Row],[Ledger Amount Dr/Cr]]="Cr",bank1[[#This Row],[Ledger Amount]],bank1[[#This Row],[Ledger Amount Dr/Cr]]="Dr",-bank1[[#This Row],[Ledger Amount]])</f>
        <v>-100</v>
      </c>
      <c r="H333">
        <f>IFERROR(SUM(bank1[[#Headers],[Net]]:bank1[[#This Row],[Net]]),"")</f>
        <v>-360304.81000000006</v>
      </c>
      <c r="I333" t="s">
        <v>10</v>
      </c>
    </row>
    <row r="334" spans="1:9" x14ac:dyDescent="0.35">
      <c r="A334" s="7">
        <v>45253</v>
      </c>
      <c r="B334" s="8" t="s">
        <v>9</v>
      </c>
      <c r="C334" s="8" t="s">
        <v>35</v>
      </c>
      <c r="D334" s="8">
        <v>10</v>
      </c>
      <c r="E334" s="8" t="str" cm="1">
        <f t="array" ref="E3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4" s="8" t="s">
        <v>124</v>
      </c>
      <c r="G334" cm="1">
        <f t="array" ref="G334">_xlfn.IFS(bank1[[#This Row],[Ledger Amount Dr/Cr]]="Cr",bank1[[#This Row],[Ledger Amount]],bank1[[#This Row],[Ledger Amount Dr/Cr]]="Dr",-bank1[[#This Row],[Ledger Amount]])</f>
        <v>-10</v>
      </c>
      <c r="H334">
        <f>IFERROR(SUM(bank1[[#Headers],[Net]]:bank1[[#This Row],[Net]]),"")</f>
        <v>-360314.81000000006</v>
      </c>
      <c r="I334" t="s">
        <v>10</v>
      </c>
    </row>
    <row r="335" spans="1:9" x14ac:dyDescent="0.35">
      <c r="A335" s="7">
        <v>45253</v>
      </c>
      <c r="B335" s="8" t="s">
        <v>9</v>
      </c>
      <c r="C335" s="8" t="s">
        <v>35</v>
      </c>
      <c r="D335" s="8">
        <v>10</v>
      </c>
      <c r="E335" s="8" t="str" cm="1">
        <f t="array" ref="E3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5" s="8" t="s">
        <v>18</v>
      </c>
      <c r="G335" cm="1">
        <f t="array" ref="G335">_xlfn.IFS(bank1[[#This Row],[Ledger Amount Dr/Cr]]="Cr",bank1[[#This Row],[Ledger Amount]],bank1[[#This Row],[Ledger Amount Dr/Cr]]="Dr",-bank1[[#This Row],[Ledger Amount]])</f>
        <v>-10</v>
      </c>
      <c r="H335">
        <f>IFERROR(SUM(bank1[[#Headers],[Net]]:bank1[[#This Row],[Net]]),"")</f>
        <v>-360324.81000000006</v>
      </c>
      <c r="I335" t="s">
        <v>10</v>
      </c>
    </row>
    <row r="336" spans="1:9" x14ac:dyDescent="0.35">
      <c r="A336" s="7">
        <v>45253</v>
      </c>
      <c r="B336" s="8" t="s">
        <v>11</v>
      </c>
      <c r="C336" s="8" t="s">
        <v>12</v>
      </c>
      <c r="D336" s="8">
        <v>11000</v>
      </c>
      <c r="E336" s="8" t="str" cm="1">
        <f t="array" ref="E3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36" s="8" t="s">
        <v>18</v>
      </c>
      <c r="G336" cm="1">
        <f t="array" ref="G336">_xlfn.IFS(bank1[[#This Row],[Ledger Amount Dr/Cr]]="Cr",bank1[[#This Row],[Ledger Amount]],bank1[[#This Row],[Ledger Amount Dr/Cr]]="Dr",-bank1[[#This Row],[Ledger Amount]])</f>
        <v>11000</v>
      </c>
      <c r="H336">
        <f>IFERROR(SUM(bank1[[#Headers],[Net]]:bank1[[#This Row],[Net]]),"")</f>
        <v>-349324.81000000006</v>
      </c>
      <c r="I336" t="s">
        <v>10</v>
      </c>
    </row>
    <row r="337" spans="1:9" x14ac:dyDescent="0.35">
      <c r="A337" s="7">
        <v>45253</v>
      </c>
      <c r="B337" s="8" t="s">
        <v>9</v>
      </c>
      <c r="C337" s="8" t="s">
        <v>35</v>
      </c>
      <c r="D337" s="8">
        <v>10</v>
      </c>
      <c r="E337" s="8" t="str" cm="1">
        <f t="array" ref="E3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7" s="8" t="s">
        <v>125</v>
      </c>
      <c r="G337" cm="1">
        <f t="array" ref="G337">_xlfn.IFS(bank1[[#This Row],[Ledger Amount Dr/Cr]]="Cr",bank1[[#This Row],[Ledger Amount]],bank1[[#This Row],[Ledger Amount Dr/Cr]]="Dr",-bank1[[#This Row],[Ledger Amount]])</f>
        <v>-10</v>
      </c>
      <c r="H337">
        <f>IFERROR(SUM(bank1[[#Headers],[Net]]:bank1[[#This Row],[Net]]),"")</f>
        <v>-349334.81000000006</v>
      </c>
      <c r="I337" t="s">
        <v>10</v>
      </c>
    </row>
    <row r="338" spans="1:9" x14ac:dyDescent="0.35">
      <c r="A338" s="7">
        <v>45253</v>
      </c>
      <c r="B338" s="8" t="s">
        <v>9</v>
      </c>
      <c r="C338" s="8" t="s">
        <v>35</v>
      </c>
      <c r="D338" s="8">
        <v>10</v>
      </c>
      <c r="E338" s="8" t="str" cm="1">
        <f t="array" ref="E3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8" s="8" t="s">
        <v>18</v>
      </c>
      <c r="G338" cm="1">
        <f t="array" ref="G338">_xlfn.IFS(bank1[[#This Row],[Ledger Amount Dr/Cr]]="Cr",bank1[[#This Row],[Ledger Amount]],bank1[[#This Row],[Ledger Amount Dr/Cr]]="Dr",-bank1[[#This Row],[Ledger Amount]])</f>
        <v>-10</v>
      </c>
      <c r="H338">
        <f>IFERROR(SUM(bank1[[#Headers],[Net]]:bank1[[#This Row],[Net]]),"")</f>
        <v>-349344.81000000006</v>
      </c>
      <c r="I338" t="s">
        <v>10</v>
      </c>
    </row>
    <row r="339" spans="1:9" x14ac:dyDescent="0.35">
      <c r="A339" s="7">
        <v>45253</v>
      </c>
      <c r="B339" s="8" t="s">
        <v>15</v>
      </c>
      <c r="C339" s="8" t="s">
        <v>16</v>
      </c>
      <c r="D339" s="8">
        <v>12000</v>
      </c>
      <c r="E339" s="8" t="str" cm="1">
        <f t="array" ref="E3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39" s="8" t="s">
        <v>124</v>
      </c>
      <c r="G339" cm="1">
        <f t="array" ref="G339">_xlfn.IFS(bank1[[#This Row],[Ledger Amount Dr/Cr]]="Cr",bank1[[#This Row],[Ledger Amount]],bank1[[#This Row],[Ledger Amount Dr/Cr]]="Dr",-bank1[[#This Row],[Ledger Amount]])</f>
        <v>-12000</v>
      </c>
      <c r="H339">
        <f>IFERROR(SUM(bank1[[#Headers],[Net]]:bank1[[#This Row],[Net]]),"")</f>
        <v>-361344.81000000006</v>
      </c>
      <c r="I339" t="s">
        <v>10</v>
      </c>
    </row>
    <row r="340" spans="1:9" x14ac:dyDescent="0.35">
      <c r="A340" s="7">
        <v>45253</v>
      </c>
      <c r="B340" s="8" t="s">
        <v>15</v>
      </c>
      <c r="C340" s="8" t="s">
        <v>16</v>
      </c>
      <c r="D340" s="8">
        <v>50000</v>
      </c>
      <c r="E340" s="8" t="str" cm="1">
        <f t="array" ref="E3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0" s="8" t="s">
        <v>18</v>
      </c>
      <c r="G340" cm="1">
        <f t="array" ref="G340">_xlfn.IFS(bank1[[#This Row],[Ledger Amount Dr/Cr]]="Cr",bank1[[#This Row],[Ledger Amount]],bank1[[#This Row],[Ledger Amount Dr/Cr]]="Dr",-bank1[[#This Row],[Ledger Amount]])</f>
        <v>-50000</v>
      </c>
      <c r="H340">
        <f>IFERROR(SUM(bank1[[#Headers],[Net]]:bank1[[#This Row],[Net]]),"")</f>
        <v>-411344.81000000006</v>
      </c>
      <c r="I340" t="s">
        <v>10</v>
      </c>
    </row>
    <row r="341" spans="1:9" x14ac:dyDescent="0.35">
      <c r="A341" s="7">
        <v>45253</v>
      </c>
      <c r="B341" s="8" t="s">
        <v>15</v>
      </c>
      <c r="C341" s="8" t="s">
        <v>16</v>
      </c>
      <c r="D341" s="8">
        <v>15000</v>
      </c>
      <c r="E341" s="8" t="str" cm="1">
        <f t="array" ref="E3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1" s="8" t="s">
        <v>124</v>
      </c>
      <c r="G341" cm="1">
        <f t="array" ref="G341">_xlfn.IFS(bank1[[#This Row],[Ledger Amount Dr/Cr]]="Cr",bank1[[#This Row],[Ledger Amount]],bank1[[#This Row],[Ledger Amount Dr/Cr]]="Dr",-bank1[[#This Row],[Ledger Amount]])</f>
        <v>-15000</v>
      </c>
      <c r="H341">
        <f>IFERROR(SUM(bank1[[#Headers],[Net]]:bank1[[#This Row],[Net]]),"")</f>
        <v>-426344.81000000006</v>
      </c>
      <c r="I341" t="s">
        <v>10</v>
      </c>
    </row>
    <row r="342" spans="1:9" x14ac:dyDescent="0.35">
      <c r="A342" s="7">
        <v>45254</v>
      </c>
      <c r="B342" s="8" t="s">
        <v>11</v>
      </c>
      <c r="C342" s="8" t="s">
        <v>12</v>
      </c>
      <c r="D342" s="8">
        <v>100000</v>
      </c>
      <c r="E342" s="8" t="str" cm="1">
        <f t="array" ref="E3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42" s="8" t="s">
        <v>138</v>
      </c>
      <c r="G342" cm="1">
        <f t="array" ref="G342">_xlfn.IFS(bank1[[#This Row],[Ledger Amount Dr/Cr]]="Cr",bank1[[#This Row],[Ledger Amount]],bank1[[#This Row],[Ledger Amount Dr/Cr]]="Dr",-bank1[[#This Row],[Ledger Amount]])</f>
        <v>100000</v>
      </c>
      <c r="H342">
        <f>IFERROR(SUM(bank1[[#Headers],[Net]]:bank1[[#This Row],[Net]]),"")</f>
        <v>-326344.81000000006</v>
      </c>
      <c r="I342" t="s">
        <v>10</v>
      </c>
    </row>
    <row r="343" spans="1:9" x14ac:dyDescent="0.35">
      <c r="A343" s="7">
        <v>45254</v>
      </c>
      <c r="B343" s="8" t="s">
        <v>15</v>
      </c>
      <c r="C343" s="8" t="s">
        <v>16</v>
      </c>
      <c r="D343" s="8">
        <v>27000</v>
      </c>
      <c r="E343" s="8" t="str" cm="1">
        <f t="array" ref="E3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3" s="8" t="s">
        <v>18</v>
      </c>
      <c r="G343" cm="1">
        <f t="array" ref="G343">_xlfn.IFS(bank1[[#This Row],[Ledger Amount Dr/Cr]]="Cr",bank1[[#This Row],[Ledger Amount]],bank1[[#This Row],[Ledger Amount Dr/Cr]]="Dr",-bank1[[#This Row],[Ledger Amount]])</f>
        <v>-27000</v>
      </c>
      <c r="H343">
        <f>IFERROR(SUM(bank1[[#Headers],[Net]]:bank1[[#This Row],[Net]]),"")</f>
        <v>-353344.81000000006</v>
      </c>
      <c r="I343" t="s">
        <v>10</v>
      </c>
    </row>
    <row r="344" spans="1:9" x14ac:dyDescent="0.35">
      <c r="A344" s="7">
        <v>45254</v>
      </c>
      <c r="B344" s="8" t="s">
        <v>15</v>
      </c>
      <c r="C344" s="8" t="s">
        <v>16</v>
      </c>
      <c r="D344" s="8">
        <v>50000</v>
      </c>
      <c r="E344" s="8" t="str" cm="1">
        <f t="array" ref="E3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4" s="8" t="s">
        <v>121</v>
      </c>
      <c r="G344" cm="1">
        <f t="array" ref="G344">_xlfn.IFS(bank1[[#This Row],[Ledger Amount Dr/Cr]]="Cr",bank1[[#This Row],[Ledger Amount]],bank1[[#This Row],[Ledger Amount Dr/Cr]]="Dr",-bank1[[#This Row],[Ledger Amount]])</f>
        <v>-50000</v>
      </c>
      <c r="H344">
        <f>IFERROR(SUM(bank1[[#Headers],[Net]]:bank1[[#This Row],[Net]]),"")</f>
        <v>-403344.81000000006</v>
      </c>
      <c r="I344" t="s">
        <v>10</v>
      </c>
    </row>
    <row r="345" spans="1:9" x14ac:dyDescent="0.35">
      <c r="A345" s="7">
        <v>45254</v>
      </c>
      <c r="B345" s="8" t="s">
        <v>15</v>
      </c>
      <c r="C345" s="8" t="s">
        <v>16</v>
      </c>
      <c r="D345" s="8">
        <v>50000</v>
      </c>
      <c r="E345" s="8" t="str" cm="1">
        <f t="array" ref="E3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5" s="8" t="s">
        <v>126</v>
      </c>
      <c r="G345" cm="1">
        <f t="array" ref="G345">_xlfn.IFS(bank1[[#This Row],[Ledger Amount Dr/Cr]]="Cr",bank1[[#This Row],[Ledger Amount]],bank1[[#This Row],[Ledger Amount Dr/Cr]]="Dr",-bank1[[#This Row],[Ledger Amount]])</f>
        <v>-50000</v>
      </c>
      <c r="H345">
        <f>IFERROR(SUM(bank1[[#Headers],[Net]]:bank1[[#This Row],[Net]]),"")</f>
        <v>-453344.81000000006</v>
      </c>
      <c r="I345" t="s">
        <v>10</v>
      </c>
    </row>
    <row r="346" spans="1:9" x14ac:dyDescent="0.35">
      <c r="A346" s="7">
        <v>45254</v>
      </c>
      <c r="B346" s="8" t="s">
        <v>15</v>
      </c>
      <c r="C346" s="8" t="s">
        <v>16</v>
      </c>
      <c r="D346" s="8">
        <v>47000</v>
      </c>
      <c r="E346" s="8" t="str" cm="1">
        <f t="array" ref="E3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6" s="8" t="s">
        <v>122</v>
      </c>
      <c r="G346" cm="1">
        <f t="array" ref="G346">_xlfn.IFS(bank1[[#This Row],[Ledger Amount Dr/Cr]]="Cr",bank1[[#This Row],[Ledger Amount]],bank1[[#This Row],[Ledger Amount Dr/Cr]]="Dr",-bank1[[#This Row],[Ledger Amount]])</f>
        <v>-47000</v>
      </c>
      <c r="H346">
        <f>IFERROR(SUM(bank1[[#Headers],[Net]]:bank1[[#This Row],[Net]]),"")</f>
        <v>-500344.81000000006</v>
      </c>
      <c r="I346" t="s">
        <v>10</v>
      </c>
    </row>
    <row r="347" spans="1:9" x14ac:dyDescent="0.35">
      <c r="A347" s="7">
        <v>45254</v>
      </c>
      <c r="B347" s="8" t="s">
        <v>9</v>
      </c>
      <c r="C347" s="8" t="s">
        <v>22</v>
      </c>
      <c r="D347" s="8">
        <v>9.44</v>
      </c>
      <c r="E347" s="8" t="str" cm="1">
        <f t="array" ref="E3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47" cm="1">
        <f t="array" ref="G347">_xlfn.IFS(bank1[[#This Row],[Ledger Amount Dr/Cr]]="Cr",bank1[[#This Row],[Ledger Amount]],bank1[[#This Row],[Ledger Amount Dr/Cr]]="Dr",-bank1[[#This Row],[Ledger Amount]])</f>
        <v>-9.44</v>
      </c>
      <c r="H347">
        <f>IFERROR(SUM(bank1[[#Headers],[Net]]:bank1[[#This Row],[Net]]),"")</f>
        <v>-500354.25000000006</v>
      </c>
      <c r="I347" t="s">
        <v>10</v>
      </c>
    </row>
    <row r="348" spans="1:9" x14ac:dyDescent="0.35">
      <c r="A348" s="7">
        <v>45255</v>
      </c>
      <c r="B348" s="8" t="s">
        <v>15</v>
      </c>
      <c r="C348" s="8" t="s">
        <v>16</v>
      </c>
      <c r="D348" s="8">
        <v>6000</v>
      </c>
      <c r="E348" s="8" t="str" cm="1">
        <f t="array" ref="E3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8" s="8" t="s">
        <v>18</v>
      </c>
      <c r="G348" cm="1">
        <f t="array" ref="G348">_xlfn.IFS(bank1[[#This Row],[Ledger Amount Dr/Cr]]="Cr",bank1[[#This Row],[Ledger Amount]],bank1[[#This Row],[Ledger Amount Dr/Cr]]="Dr",-bank1[[#This Row],[Ledger Amount]])</f>
        <v>-6000</v>
      </c>
      <c r="H348">
        <f>IFERROR(SUM(bank1[[#Headers],[Net]]:bank1[[#This Row],[Net]]),"")</f>
        <v>-506354.25000000006</v>
      </c>
      <c r="I348" t="s">
        <v>10</v>
      </c>
    </row>
    <row r="349" spans="1:9" x14ac:dyDescent="0.35">
      <c r="A349" s="7">
        <v>45255</v>
      </c>
      <c r="B349" s="8" t="s">
        <v>9</v>
      </c>
      <c r="C349" s="8" t="s">
        <v>35</v>
      </c>
      <c r="D349" s="8">
        <v>100</v>
      </c>
      <c r="E349" s="8" t="str" cm="1">
        <f t="array" ref="E3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49" s="8" t="s">
        <v>18</v>
      </c>
      <c r="G349" cm="1">
        <f t="array" ref="G349">_xlfn.IFS(bank1[[#This Row],[Ledger Amount Dr/Cr]]="Cr",bank1[[#This Row],[Ledger Amount]],bank1[[#This Row],[Ledger Amount Dr/Cr]]="Dr",-bank1[[#This Row],[Ledger Amount]])</f>
        <v>-100</v>
      </c>
      <c r="H349">
        <f>IFERROR(SUM(bank1[[#Headers],[Net]]:bank1[[#This Row],[Net]]),"")</f>
        <v>-506454.25000000006</v>
      </c>
      <c r="I349" t="s">
        <v>10</v>
      </c>
    </row>
    <row r="350" spans="1:9" x14ac:dyDescent="0.35">
      <c r="A350" s="7">
        <v>45257</v>
      </c>
      <c r="B350" s="8" t="s">
        <v>15</v>
      </c>
      <c r="C350" s="8" t="s">
        <v>16</v>
      </c>
      <c r="D350" s="8">
        <v>7000</v>
      </c>
      <c r="E350" s="8" t="str" cm="1">
        <f t="array" ref="E3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50" s="8" t="s">
        <v>18</v>
      </c>
      <c r="G350" cm="1">
        <f t="array" ref="G350">_xlfn.IFS(bank1[[#This Row],[Ledger Amount Dr/Cr]]="Cr",bank1[[#This Row],[Ledger Amount]],bank1[[#This Row],[Ledger Amount Dr/Cr]]="Dr",-bank1[[#This Row],[Ledger Amount]])</f>
        <v>-7000</v>
      </c>
      <c r="H350">
        <f>IFERROR(SUM(bank1[[#Headers],[Net]]:bank1[[#This Row],[Net]]),"")</f>
        <v>-513454.25000000006</v>
      </c>
      <c r="I350" t="s">
        <v>10</v>
      </c>
    </row>
    <row r="351" spans="1:9" x14ac:dyDescent="0.35">
      <c r="A351" s="7">
        <v>45257</v>
      </c>
      <c r="B351" s="8" t="s">
        <v>15</v>
      </c>
      <c r="C351" s="8" t="s">
        <v>16</v>
      </c>
      <c r="D351" s="8">
        <v>25000</v>
      </c>
      <c r="E351" s="8" t="str" cm="1">
        <f t="array" ref="E3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51" s="8" t="s">
        <v>18</v>
      </c>
      <c r="G351" cm="1">
        <f t="array" ref="G351">_xlfn.IFS(bank1[[#This Row],[Ledger Amount Dr/Cr]]="Cr",bank1[[#This Row],[Ledger Amount]],bank1[[#This Row],[Ledger Amount Dr/Cr]]="Dr",-bank1[[#This Row],[Ledger Amount]])</f>
        <v>-25000</v>
      </c>
      <c r="H351">
        <f>IFERROR(SUM(bank1[[#Headers],[Net]]:bank1[[#This Row],[Net]]),"")</f>
        <v>-538454.25</v>
      </c>
      <c r="I351" t="s">
        <v>10</v>
      </c>
    </row>
    <row r="352" spans="1:9" x14ac:dyDescent="0.35">
      <c r="A352" s="7">
        <v>45257</v>
      </c>
      <c r="B352" s="8" t="s">
        <v>11</v>
      </c>
      <c r="C352" s="8" t="s">
        <v>12</v>
      </c>
      <c r="D352" s="8">
        <v>100000</v>
      </c>
      <c r="E352" s="8" t="str" cm="1">
        <f t="array" ref="E3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2" s="8" t="s">
        <v>119</v>
      </c>
      <c r="G352" cm="1">
        <f t="array" ref="G352">_xlfn.IFS(bank1[[#This Row],[Ledger Amount Dr/Cr]]="Cr",bank1[[#This Row],[Ledger Amount]],bank1[[#This Row],[Ledger Amount Dr/Cr]]="Dr",-bank1[[#This Row],[Ledger Amount]])</f>
        <v>100000</v>
      </c>
      <c r="H352">
        <f>IFERROR(SUM(bank1[[#Headers],[Net]]:bank1[[#This Row],[Net]]),"")</f>
        <v>-438454.25</v>
      </c>
      <c r="I352" t="s">
        <v>10</v>
      </c>
    </row>
    <row r="353" spans="1:9" x14ac:dyDescent="0.35">
      <c r="A353" s="7">
        <v>45257</v>
      </c>
      <c r="B353" s="8" t="s">
        <v>9</v>
      </c>
      <c r="C353" s="8" t="s">
        <v>22</v>
      </c>
      <c r="D353" s="8">
        <v>300</v>
      </c>
      <c r="E353" s="8" t="str" cm="1">
        <f t="array" ref="E3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53" cm="1">
        <f t="array" ref="G353">_xlfn.IFS(bank1[[#This Row],[Ledger Amount Dr/Cr]]="Cr",bank1[[#This Row],[Ledger Amount]],bank1[[#This Row],[Ledger Amount Dr/Cr]]="Dr",-bank1[[#This Row],[Ledger Amount]])</f>
        <v>-300</v>
      </c>
      <c r="H353">
        <f>IFERROR(SUM(bank1[[#Headers],[Net]]:bank1[[#This Row],[Net]]),"")</f>
        <v>-438754.25</v>
      </c>
      <c r="I353" t="s">
        <v>10</v>
      </c>
    </row>
    <row r="354" spans="1:9" x14ac:dyDescent="0.35">
      <c r="A354" s="7">
        <v>45258</v>
      </c>
      <c r="B354" s="8" t="s">
        <v>11</v>
      </c>
      <c r="C354" s="8" t="s">
        <v>12</v>
      </c>
      <c r="D354" s="8">
        <v>50000</v>
      </c>
      <c r="E354" s="8" t="str" cm="1">
        <f t="array" ref="E3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4" s="8" t="s">
        <v>127</v>
      </c>
      <c r="G354" cm="1">
        <f t="array" ref="G354">_xlfn.IFS(bank1[[#This Row],[Ledger Amount Dr/Cr]]="Cr",bank1[[#This Row],[Ledger Amount]],bank1[[#This Row],[Ledger Amount Dr/Cr]]="Dr",-bank1[[#This Row],[Ledger Amount]])</f>
        <v>50000</v>
      </c>
      <c r="H354">
        <f>IFERROR(SUM(bank1[[#Headers],[Net]]:bank1[[#This Row],[Net]]),"")</f>
        <v>-388754.25</v>
      </c>
      <c r="I354" t="s">
        <v>10</v>
      </c>
    </row>
    <row r="355" spans="1:9" x14ac:dyDescent="0.35">
      <c r="A355" s="7">
        <v>45259</v>
      </c>
      <c r="B355" s="8" t="s">
        <v>15</v>
      </c>
      <c r="C355" s="8" t="s">
        <v>16</v>
      </c>
      <c r="D355" s="8">
        <v>17000</v>
      </c>
      <c r="E355" s="8" t="str" cm="1">
        <f t="array" ref="E3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55" s="8" t="s">
        <v>128</v>
      </c>
      <c r="G355" cm="1">
        <f t="array" ref="G355">_xlfn.IFS(bank1[[#This Row],[Ledger Amount Dr/Cr]]="Cr",bank1[[#This Row],[Ledger Amount]],bank1[[#This Row],[Ledger Amount Dr/Cr]]="Dr",-bank1[[#This Row],[Ledger Amount]])</f>
        <v>-17000</v>
      </c>
      <c r="H355">
        <f>IFERROR(SUM(bank1[[#Headers],[Net]]:bank1[[#This Row],[Net]]),"")</f>
        <v>-405754.25</v>
      </c>
      <c r="I355" t="s">
        <v>10</v>
      </c>
    </row>
    <row r="356" spans="1:9" x14ac:dyDescent="0.35">
      <c r="A356" s="7">
        <v>45259</v>
      </c>
      <c r="B356" s="8" t="s">
        <v>15</v>
      </c>
      <c r="C356" s="8" t="s">
        <v>16</v>
      </c>
      <c r="D356" s="8">
        <v>17000</v>
      </c>
      <c r="E356" s="8" t="str" cm="1">
        <f t="array" ref="E3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56" s="8" t="s">
        <v>129</v>
      </c>
      <c r="G356" cm="1">
        <f t="array" ref="G356">_xlfn.IFS(bank1[[#This Row],[Ledger Amount Dr/Cr]]="Cr",bank1[[#This Row],[Ledger Amount]],bank1[[#This Row],[Ledger Amount Dr/Cr]]="Dr",-bank1[[#This Row],[Ledger Amount]])</f>
        <v>-17000</v>
      </c>
      <c r="H356">
        <f>IFERROR(SUM(bank1[[#Headers],[Net]]:bank1[[#This Row],[Net]]),"")</f>
        <v>-422754.25</v>
      </c>
      <c r="I356" t="s">
        <v>10</v>
      </c>
    </row>
    <row r="357" spans="1:9" x14ac:dyDescent="0.35">
      <c r="A357" s="7">
        <v>45260</v>
      </c>
      <c r="B357" s="8" t="s">
        <v>11</v>
      </c>
      <c r="C357" s="8" t="s">
        <v>12</v>
      </c>
      <c r="D357" s="8">
        <v>78450</v>
      </c>
      <c r="E357" s="8" t="str" cm="1">
        <f t="array" ref="E3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7" s="8" t="s">
        <v>138</v>
      </c>
      <c r="G357" cm="1">
        <f t="array" ref="G357">_xlfn.IFS(bank1[[#This Row],[Ledger Amount Dr/Cr]]="Cr",bank1[[#This Row],[Ledger Amount]],bank1[[#This Row],[Ledger Amount Dr/Cr]]="Dr",-bank1[[#This Row],[Ledger Amount]])</f>
        <v>78450</v>
      </c>
      <c r="H357">
        <f>IFERROR(SUM(bank1[[#Headers],[Net]]:bank1[[#This Row],[Net]]),"")</f>
        <v>-344304.25</v>
      </c>
      <c r="I357" t="s">
        <v>10</v>
      </c>
    </row>
    <row r="358" spans="1:9" x14ac:dyDescent="0.35">
      <c r="A358" s="7">
        <v>45260</v>
      </c>
      <c r="B358" s="8" t="s">
        <v>11</v>
      </c>
      <c r="C358" s="8" t="s">
        <v>12</v>
      </c>
      <c r="D358" s="8">
        <v>23215</v>
      </c>
      <c r="E358" s="8" t="str" cm="1">
        <f t="array" ref="E3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8" s="8" t="s">
        <v>130</v>
      </c>
      <c r="G358" cm="1">
        <f t="array" ref="G358">_xlfn.IFS(bank1[[#This Row],[Ledger Amount Dr/Cr]]="Cr",bank1[[#This Row],[Ledger Amount]],bank1[[#This Row],[Ledger Amount Dr/Cr]]="Dr",-bank1[[#This Row],[Ledger Amount]])</f>
        <v>23215</v>
      </c>
      <c r="H358">
        <f>IFERROR(SUM(bank1[[#Headers],[Net]]:bank1[[#This Row],[Net]]),"")</f>
        <v>-321089.25</v>
      </c>
      <c r="I358" t="s">
        <v>10</v>
      </c>
    </row>
    <row r="359" spans="1:9" x14ac:dyDescent="0.35">
      <c r="A359" s="7">
        <v>45260</v>
      </c>
      <c r="B359" s="8" t="s">
        <v>11</v>
      </c>
      <c r="C359" s="8" t="s">
        <v>12</v>
      </c>
      <c r="D359" s="8">
        <v>300000</v>
      </c>
      <c r="E359" s="8" t="str" cm="1">
        <f t="array" ref="E3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59" s="8" t="s">
        <v>106</v>
      </c>
      <c r="G359" cm="1">
        <f t="array" ref="G359">_xlfn.IFS(bank1[[#This Row],[Ledger Amount Dr/Cr]]="Cr",bank1[[#This Row],[Ledger Amount]],bank1[[#This Row],[Ledger Amount Dr/Cr]]="Dr",-bank1[[#This Row],[Ledger Amount]])</f>
        <v>300000</v>
      </c>
      <c r="H359">
        <f>IFERROR(SUM(bank1[[#Headers],[Net]]:bank1[[#This Row],[Net]]),"")</f>
        <v>-21089.25</v>
      </c>
      <c r="I359" t="s">
        <v>10</v>
      </c>
    </row>
    <row r="360" spans="1:9" x14ac:dyDescent="0.35">
      <c r="A360" s="7">
        <v>45260</v>
      </c>
      <c r="B360" s="8" t="s">
        <v>37</v>
      </c>
      <c r="C360" s="8" t="s">
        <v>38</v>
      </c>
      <c r="D360" s="8">
        <v>1</v>
      </c>
      <c r="E360" s="8" t="str" cm="1">
        <f t="array" ref="E3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360" cm="1">
        <f t="array" ref="G360">_xlfn.IFS(bank1[[#This Row],[Ledger Amount Dr/Cr]]="Cr",bank1[[#This Row],[Ledger Amount]],bank1[[#This Row],[Ledger Amount Dr/Cr]]="Dr",-bank1[[#This Row],[Ledger Amount]])</f>
        <v>1</v>
      </c>
      <c r="H360">
        <f>IFERROR(SUM(bank1[[#Headers],[Net]]:bank1[[#This Row],[Net]]),"")</f>
        <v>-21088.25</v>
      </c>
      <c r="I360" t="s">
        <v>10</v>
      </c>
    </row>
    <row r="361" spans="1:9" x14ac:dyDescent="0.35">
      <c r="A361" s="7">
        <v>45260</v>
      </c>
      <c r="B361" s="8" t="s">
        <v>11</v>
      </c>
      <c r="C361" s="8" t="s">
        <v>12</v>
      </c>
      <c r="D361" s="8">
        <v>9400</v>
      </c>
      <c r="E361" s="8" t="str" cm="1">
        <f t="array" ref="E3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61" s="8" t="s">
        <v>18</v>
      </c>
      <c r="G361" cm="1">
        <f t="array" ref="G361">_xlfn.IFS(bank1[[#This Row],[Ledger Amount Dr/Cr]]="Cr",bank1[[#This Row],[Ledger Amount]],bank1[[#This Row],[Ledger Amount Dr/Cr]]="Dr",-bank1[[#This Row],[Ledger Amount]])</f>
        <v>9400</v>
      </c>
      <c r="H361">
        <f>IFERROR(SUM(bank1[[#Headers],[Net]]:bank1[[#This Row],[Net]]),"")</f>
        <v>-11688.25</v>
      </c>
      <c r="I361" t="s">
        <v>10</v>
      </c>
    </row>
    <row r="362" spans="1:9" x14ac:dyDescent="0.35">
      <c r="A362" s="7">
        <v>45260</v>
      </c>
      <c r="B362" s="8" t="s">
        <v>9</v>
      </c>
      <c r="C362" s="8" t="s">
        <v>38</v>
      </c>
      <c r="D362" s="8">
        <v>1</v>
      </c>
      <c r="E362" s="8" t="str" cm="1">
        <f t="array" ref="E3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62" cm="1">
        <f t="array" ref="G362">_xlfn.IFS(bank1[[#This Row],[Ledger Amount Dr/Cr]]="Cr",bank1[[#This Row],[Ledger Amount]],bank1[[#This Row],[Ledger Amount Dr/Cr]]="Dr",-bank1[[#This Row],[Ledger Amount]])</f>
        <v>-1</v>
      </c>
      <c r="H362">
        <f>IFERROR(SUM(bank1[[#Headers],[Net]]:bank1[[#This Row],[Net]]),"")</f>
        <v>-11689.25</v>
      </c>
      <c r="I362" t="s">
        <v>10</v>
      </c>
    </row>
    <row r="363" spans="1:9" x14ac:dyDescent="0.35">
      <c r="A363" s="7">
        <v>45260</v>
      </c>
      <c r="B363" s="8" t="s">
        <v>9</v>
      </c>
      <c r="C363" s="8" t="s">
        <v>38</v>
      </c>
      <c r="D363" s="8">
        <v>1</v>
      </c>
      <c r="E363" s="8" t="str" cm="1">
        <f t="array" ref="E3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63" cm="1">
        <f t="array" ref="G363">_xlfn.IFS(bank1[[#This Row],[Ledger Amount Dr/Cr]]="Cr",bank1[[#This Row],[Ledger Amount]],bank1[[#This Row],[Ledger Amount Dr/Cr]]="Dr",-bank1[[#This Row],[Ledger Amount]])</f>
        <v>-1</v>
      </c>
      <c r="H363">
        <f>IFERROR(SUM(bank1[[#Headers],[Net]]:bank1[[#This Row],[Net]]),"")</f>
        <v>-11690.25</v>
      </c>
      <c r="I363" t="s">
        <v>10</v>
      </c>
    </row>
    <row r="364" spans="1:9" x14ac:dyDescent="0.35">
      <c r="A364" s="7">
        <v>45260</v>
      </c>
      <c r="B364" s="8" t="s">
        <v>15</v>
      </c>
      <c r="C364" s="8" t="s">
        <v>16</v>
      </c>
      <c r="D364" s="8">
        <v>5670</v>
      </c>
      <c r="E364" s="8" t="str" cm="1">
        <f t="array" ref="E3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64" s="8" t="s">
        <v>18</v>
      </c>
      <c r="G364" cm="1">
        <f t="array" ref="G364">_xlfn.IFS(bank1[[#This Row],[Ledger Amount Dr/Cr]]="Cr",bank1[[#This Row],[Ledger Amount]],bank1[[#This Row],[Ledger Amount Dr/Cr]]="Dr",-bank1[[#This Row],[Ledger Amount]])</f>
        <v>-5670</v>
      </c>
      <c r="H364">
        <f>IFERROR(SUM(bank1[[#Headers],[Net]]:bank1[[#This Row],[Net]]),"")</f>
        <v>-17360.25</v>
      </c>
      <c r="I364" t="s">
        <v>10</v>
      </c>
    </row>
    <row r="365" spans="1:9" ht="13.25" customHeight="1" x14ac:dyDescent="0.35">
      <c r="A365" s="7">
        <v>45260</v>
      </c>
      <c r="B365" s="8" t="s">
        <v>9</v>
      </c>
      <c r="C365" s="8" t="s">
        <v>40</v>
      </c>
      <c r="D365" s="8">
        <v>2388</v>
      </c>
      <c r="E365" s="8" t="str" cm="1">
        <f t="array" ref="E3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65" s="8" t="s">
        <v>41</v>
      </c>
      <c r="G365" cm="1">
        <f t="array" ref="G365">_xlfn.IFS(bank1[[#This Row],[Ledger Amount Dr/Cr]]="Cr",bank1[[#This Row],[Ledger Amount]],bank1[[#This Row],[Ledger Amount Dr/Cr]]="Dr",-bank1[[#This Row],[Ledger Amount]])</f>
        <v>-2388</v>
      </c>
      <c r="H365">
        <f>IFERROR(SUM(bank1[[#Headers],[Net]]:bank1[[#This Row],[Net]]),"")</f>
        <v>-19748.25</v>
      </c>
      <c r="I365" t="s">
        <v>10</v>
      </c>
    </row>
    <row r="366" spans="1:9" x14ac:dyDescent="0.35">
      <c r="A366" s="7">
        <v>45260</v>
      </c>
      <c r="B366" s="8" t="s">
        <v>9</v>
      </c>
      <c r="C366" s="8" t="s">
        <v>22</v>
      </c>
      <c r="D366" s="8">
        <v>383</v>
      </c>
      <c r="E366" s="8" t="str" cm="1">
        <f t="array" ref="E3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66" cm="1">
        <f t="array" ref="G366">_xlfn.IFS(bank1[[#This Row],[Ledger Amount Dr/Cr]]="Cr",bank1[[#This Row],[Ledger Amount]],bank1[[#This Row],[Ledger Amount Dr/Cr]]="Dr",-bank1[[#This Row],[Ledger Amount]])</f>
        <v>-383</v>
      </c>
      <c r="H366">
        <f>IFERROR(SUM(bank1[[#Headers],[Net]]:bank1[[#This Row],[Net]]),"")</f>
        <v>-20131.25</v>
      </c>
      <c r="I366" t="s">
        <v>10</v>
      </c>
    </row>
    <row r="367" spans="1:9" x14ac:dyDescent="0.35">
      <c r="A367" s="7">
        <v>45261</v>
      </c>
      <c r="B367" s="8" t="s">
        <v>37</v>
      </c>
      <c r="C367" s="8" t="s">
        <v>38</v>
      </c>
      <c r="D367" s="8">
        <v>1</v>
      </c>
      <c r="E367" s="8" t="str" cm="1">
        <f t="array" ref="E3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367" cm="1">
        <f t="array" ref="G367">_xlfn.IFS(bank1[[#This Row],[Ledger Amount Dr/Cr]]="Cr",bank1[[#This Row],[Ledger Amount]],bank1[[#This Row],[Ledger Amount Dr/Cr]]="Dr",-bank1[[#This Row],[Ledger Amount]])</f>
        <v>1</v>
      </c>
      <c r="H367">
        <f>IFERROR(SUM(bank1[[#Headers],[Net]]:bank1[[#This Row],[Net]]),"")</f>
        <v>-20130.25</v>
      </c>
      <c r="I367" t="s">
        <v>10</v>
      </c>
    </row>
    <row r="368" spans="1:9" x14ac:dyDescent="0.35">
      <c r="A368" s="7">
        <v>45261</v>
      </c>
      <c r="B368" s="8" t="s">
        <v>15</v>
      </c>
      <c r="C368" s="8" t="s">
        <v>16</v>
      </c>
      <c r="D368" s="8">
        <v>63000</v>
      </c>
      <c r="E368" s="8" t="str" cm="1">
        <f t="array" ref="E3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68" s="8" t="s">
        <v>131</v>
      </c>
      <c r="G368" cm="1">
        <f t="array" ref="G368">_xlfn.IFS(bank1[[#This Row],[Ledger Amount Dr/Cr]]="Cr",bank1[[#This Row],[Ledger Amount]],bank1[[#This Row],[Ledger Amount Dr/Cr]]="Dr",-bank1[[#This Row],[Ledger Amount]])</f>
        <v>-63000</v>
      </c>
      <c r="H368">
        <f>IFERROR(SUM(bank1[[#Headers],[Net]]:bank1[[#This Row],[Net]]),"")</f>
        <v>-83130.25</v>
      </c>
      <c r="I368" t="s">
        <v>10</v>
      </c>
    </row>
    <row r="369" spans="1:9" x14ac:dyDescent="0.35">
      <c r="A369" s="7">
        <v>45261</v>
      </c>
      <c r="B369" s="8" t="s">
        <v>9</v>
      </c>
      <c r="C369" s="8" t="s">
        <v>22</v>
      </c>
      <c r="D369" s="8">
        <v>6</v>
      </c>
      <c r="E369" s="8" t="str" cm="1">
        <f t="array" ref="E3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69" cm="1">
        <f t="array" ref="G369">_xlfn.IFS(bank1[[#This Row],[Ledger Amount Dr/Cr]]="Cr",bank1[[#This Row],[Ledger Amount]],bank1[[#This Row],[Ledger Amount Dr/Cr]]="Dr",-bank1[[#This Row],[Ledger Amount]])</f>
        <v>-6</v>
      </c>
      <c r="H369">
        <f>IFERROR(SUM(bank1[[#Headers],[Net]]:bank1[[#This Row],[Net]]),"")</f>
        <v>-83136.25</v>
      </c>
      <c r="I369" t="s">
        <v>10</v>
      </c>
    </row>
    <row r="370" spans="1:9" x14ac:dyDescent="0.35">
      <c r="A370" s="7">
        <v>45261</v>
      </c>
      <c r="B370" s="8" t="s">
        <v>15</v>
      </c>
      <c r="C370" s="8" t="s">
        <v>16</v>
      </c>
      <c r="D370" s="8">
        <v>86000</v>
      </c>
      <c r="E370" s="8" t="str" cm="1">
        <f t="array" ref="E3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0" s="8" t="s">
        <v>132</v>
      </c>
      <c r="G370" cm="1">
        <f t="array" ref="G370">_xlfn.IFS(bank1[[#This Row],[Ledger Amount Dr/Cr]]="Cr",bank1[[#This Row],[Ledger Amount]],bank1[[#This Row],[Ledger Amount Dr/Cr]]="Dr",-bank1[[#This Row],[Ledger Amount]])</f>
        <v>-86000</v>
      </c>
      <c r="H370">
        <f>IFERROR(SUM(bank1[[#Headers],[Net]]:bank1[[#This Row],[Net]]),"")</f>
        <v>-169136.25</v>
      </c>
      <c r="I370" t="s">
        <v>10</v>
      </c>
    </row>
    <row r="371" spans="1:9" x14ac:dyDescent="0.35">
      <c r="A371" s="7">
        <v>45261</v>
      </c>
      <c r="B371" s="8" t="s">
        <v>9</v>
      </c>
      <c r="C371" s="8" t="s">
        <v>22</v>
      </c>
      <c r="D371" s="8">
        <v>6</v>
      </c>
      <c r="E371" s="8" t="str" cm="1">
        <f t="array" ref="E3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71" cm="1">
        <f t="array" ref="G371">_xlfn.IFS(bank1[[#This Row],[Ledger Amount Dr/Cr]]="Cr",bank1[[#This Row],[Ledger Amount]],bank1[[#This Row],[Ledger Amount Dr/Cr]]="Dr",-bank1[[#This Row],[Ledger Amount]])</f>
        <v>-6</v>
      </c>
      <c r="H371">
        <f>IFERROR(SUM(bank1[[#Headers],[Net]]:bank1[[#This Row],[Net]]),"")</f>
        <v>-169142.25</v>
      </c>
      <c r="I371" t="s">
        <v>10</v>
      </c>
    </row>
    <row r="372" spans="1:9" x14ac:dyDescent="0.35">
      <c r="A372" s="7">
        <v>45261</v>
      </c>
      <c r="B372" s="8" t="s">
        <v>15</v>
      </c>
      <c r="C372" s="8" t="s">
        <v>16</v>
      </c>
      <c r="D372" s="8">
        <v>12400</v>
      </c>
      <c r="E372" s="8" t="str" cm="1">
        <f t="array" ref="E3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2" s="8" t="s">
        <v>133</v>
      </c>
      <c r="G372" cm="1">
        <f t="array" ref="G372">_xlfn.IFS(bank1[[#This Row],[Ledger Amount Dr/Cr]]="Cr",bank1[[#This Row],[Ledger Amount]],bank1[[#This Row],[Ledger Amount Dr/Cr]]="Dr",-bank1[[#This Row],[Ledger Amount]])</f>
        <v>-12400</v>
      </c>
      <c r="H372">
        <f>IFERROR(SUM(bank1[[#Headers],[Net]]:bank1[[#This Row],[Net]]),"")</f>
        <v>-181542.25</v>
      </c>
      <c r="I372" t="s">
        <v>10</v>
      </c>
    </row>
    <row r="373" spans="1:9" x14ac:dyDescent="0.35">
      <c r="A373" s="7">
        <v>45261</v>
      </c>
      <c r="B373" s="8" t="s">
        <v>15</v>
      </c>
      <c r="C373" s="8" t="s">
        <v>16</v>
      </c>
      <c r="D373" s="8">
        <v>2000</v>
      </c>
      <c r="E373" s="8" t="str" cm="1">
        <f t="array" ref="E3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3" s="8" t="s">
        <v>18</v>
      </c>
      <c r="G373" cm="1">
        <f t="array" ref="G373">_xlfn.IFS(bank1[[#This Row],[Ledger Amount Dr/Cr]]="Cr",bank1[[#This Row],[Ledger Amount]],bank1[[#This Row],[Ledger Amount Dr/Cr]]="Dr",-bank1[[#This Row],[Ledger Amount]])</f>
        <v>-2000</v>
      </c>
      <c r="H373">
        <f>IFERROR(SUM(bank1[[#Headers],[Net]]:bank1[[#This Row],[Net]]),"")</f>
        <v>-183542.25</v>
      </c>
      <c r="I373" t="s">
        <v>10</v>
      </c>
    </row>
    <row r="374" spans="1:9" x14ac:dyDescent="0.35">
      <c r="A374" s="7">
        <v>45262</v>
      </c>
      <c r="B374" s="8" t="s">
        <v>15</v>
      </c>
      <c r="C374" s="8" t="s">
        <v>16</v>
      </c>
      <c r="D374" s="8">
        <v>200000</v>
      </c>
      <c r="E374" s="8" t="str" cm="1">
        <f t="array" ref="E3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4" s="8" t="s">
        <v>115</v>
      </c>
      <c r="G374" cm="1">
        <f t="array" ref="G374">_xlfn.IFS(bank1[[#This Row],[Ledger Amount Dr/Cr]]="Cr",bank1[[#This Row],[Ledger Amount]],bank1[[#This Row],[Ledger Amount Dr/Cr]]="Dr",-bank1[[#This Row],[Ledger Amount]])</f>
        <v>-200000</v>
      </c>
      <c r="H374">
        <f>IFERROR(SUM(bank1[[#Headers],[Net]]:bank1[[#This Row],[Net]]),"")</f>
        <v>-383542.25</v>
      </c>
      <c r="I374" t="s">
        <v>10</v>
      </c>
    </row>
    <row r="375" spans="1:9" x14ac:dyDescent="0.35">
      <c r="A375" s="7">
        <v>45262</v>
      </c>
      <c r="B375" s="8" t="s">
        <v>15</v>
      </c>
      <c r="C375" s="8" t="s">
        <v>16</v>
      </c>
      <c r="D375" s="8">
        <v>40000</v>
      </c>
      <c r="E375" s="8" t="str" cm="1">
        <f t="array" ref="E3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5" s="8" t="s">
        <v>18</v>
      </c>
      <c r="G375" cm="1">
        <f t="array" ref="G375">_xlfn.IFS(bank1[[#This Row],[Ledger Amount Dr/Cr]]="Cr",bank1[[#This Row],[Ledger Amount]],bank1[[#This Row],[Ledger Amount Dr/Cr]]="Dr",-bank1[[#This Row],[Ledger Amount]])</f>
        <v>-40000</v>
      </c>
      <c r="H375">
        <f>IFERROR(SUM(bank1[[#Headers],[Net]]:bank1[[#This Row],[Net]]),"")</f>
        <v>-423542.25</v>
      </c>
      <c r="I375" t="s">
        <v>10</v>
      </c>
    </row>
    <row r="376" spans="1:9" x14ac:dyDescent="0.35">
      <c r="A376" s="7">
        <v>45262</v>
      </c>
      <c r="B376" s="8" t="s">
        <v>15</v>
      </c>
      <c r="C376" s="8" t="s">
        <v>16</v>
      </c>
      <c r="D376" s="8">
        <v>8500</v>
      </c>
      <c r="E376" s="8" t="str" cm="1">
        <f t="array" ref="E3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6" s="8" t="s">
        <v>129</v>
      </c>
      <c r="G376" cm="1">
        <f t="array" ref="G376">_xlfn.IFS(bank1[[#This Row],[Ledger Amount Dr/Cr]]="Cr",bank1[[#This Row],[Ledger Amount]],bank1[[#This Row],[Ledger Amount Dr/Cr]]="Dr",-bank1[[#This Row],[Ledger Amount]])</f>
        <v>-8500</v>
      </c>
      <c r="H376">
        <f>IFERROR(SUM(bank1[[#Headers],[Net]]:bank1[[#This Row],[Net]]),"")</f>
        <v>-432042.25</v>
      </c>
      <c r="I376" t="s">
        <v>10</v>
      </c>
    </row>
    <row r="377" spans="1:9" x14ac:dyDescent="0.35">
      <c r="A377" s="7">
        <v>45262</v>
      </c>
      <c r="B377" s="8" t="s">
        <v>15</v>
      </c>
      <c r="C377" s="8" t="s">
        <v>16</v>
      </c>
      <c r="D377" s="8">
        <v>66000</v>
      </c>
      <c r="E377" s="8" t="str" cm="1">
        <f t="array" ref="E3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77" s="8" t="s">
        <v>134</v>
      </c>
      <c r="G377" cm="1">
        <f t="array" ref="G377">_xlfn.IFS(bank1[[#This Row],[Ledger Amount Dr/Cr]]="Cr",bank1[[#This Row],[Ledger Amount]],bank1[[#This Row],[Ledger Amount Dr/Cr]]="Dr",-bank1[[#This Row],[Ledger Amount]])</f>
        <v>-66000</v>
      </c>
      <c r="H377">
        <f>IFERROR(SUM(bank1[[#Headers],[Net]]:bank1[[#This Row],[Net]]),"")</f>
        <v>-498042.25</v>
      </c>
      <c r="I377" t="s">
        <v>10</v>
      </c>
    </row>
    <row r="378" spans="1:9" x14ac:dyDescent="0.35">
      <c r="A378" s="7">
        <v>45262</v>
      </c>
      <c r="B378" s="8" t="s">
        <v>9</v>
      </c>
      <c r="C378" s="8" t="s">
        <v>22</v>
      </c>
      <c r="D378" s="8">
        <v>6</v>
      </c>
      <c r="E378" s="8" t="str" cm="1">
        <f t="array" ref="E3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78" cm="1">
        <f t="array" ref="G378">_xlfn.IFS(bank1[[#This Row],[Ledger Amount Dr/Cr]]="Cr",bank1[[#This Row],[Ledger Amount]],bank1[[#This Row],[Ledger Amount Dr/Cr]]="Dr",-bank1[[#This Row],[Ledger Amount]])</f>
        <v>-6</v>
      </c>
      <c r="H378">
        <f>IFERROR(SUM(bank1[[#Headers],[Net]]:bank1[[#This Row],[Net]]),"")</f>
        <v>-498048.25</v>
      </c>
      <c r="I378" t="s">
        <v>10</v>
      </c>
    </row>
    <row r="379" spans="1:9" x14ac:dyDescent="0.35">
      <c r="A379" s="7">
        <v>45262</v>
      </c>
      <c r="B379" s="8" t="s">
        <v>11</v>
      </c>
      <c r="C379" s="8" t="s">
        <v>12</v>
      </c>
      <c r="D379" s="8">
        <v>150000</v>
      </c>
      <c r="E379" s="8" t="str" cm="1">
        <f t="array" ref="E3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79" s="8" t="s">
        <v>135</v>
      </c>
      <c r="G379" cm="1">
        <f t="array" ref="G379">_xlfn.IFS(bank1[[#This Row],[Ledger Amount Dr/Cr]]="Cr",bank1[[#This Row],[Ledger Amount]],bank1[[#This Row],[Ledger Amount Dr/Cr]]="Dr",-bank1[[#This Row],[Ledger Amount]])</f>
        <v>150000</v>
      </c>
      <c r="H379">
        <f>IFERROR(SUM(bank1[[#Headers],[Net]]:bank1[[#This Row],[Net]]),"")</f>
        <v>-348048.25</v>
      </c>
      <c r="I379" t="s">
        <v>10</v>
      </c>
    </row>
    <row r="380" spans="1:9" x14ac:dyDescent="0.35">
      <c r="A380" s="7">
        <v>45262</v>
      </c>
      <c r="B380" s="8" t="s">
        <v>15</v>
      </c>
      <c r="C380" s="8" t="s">
        <v>16</v>
      </c>
      <c r="D380" s="8">
        <v>10000</v>
      </c>
      <c r="E380" s="8" t="str" cm="1">
        <f t="array" ref="E3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80" s="8" t="s">
        <v>124</v>
      </c>
      <c r="G380" cm="1">
        <f t="array" ref="G380">_xlfn.IFS(bank1[[#This Row],[Ledger Amount Dr/Cr]]="Cr",bank1[[#This Row],[Ledger Amount]],bank1[[#This Row],[Ledger Amount Dr/Cr]]="Dr",-bank1[[#This Row],[Ledger Amount]])</f>
        <v>-10000</v>
      </c>
      <c r="H380">
        <f>IFERROR(SUM(bank1[[#Headers],[Net]]:bank1[[#This Row],[Net]]),"")</f>
        <v>-358048.25</v>
      </c>
      <c r="I380" t="s">
        <v>10</v>
      </c>
    </row>
    <row r="381" spans="1:9" x14ac:dyDescent="0.35">
      <c r="A381" s="7">
        <v>45264</v>
      </c>
      <c r="B381" s="8" t="s">
        <v>15</v>
      </c>
      <c r="C381" s="8" t="s">
        <v>16</v>
      </c>
      <c r="D381" s="8">
        <v>165500</v>
      </c>
      <c r="E381" s="8" t="str" cm="1">
        <f t="array" ref="E3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81" s="8" t="s">
        <v>115</v>
      </c>
      <c r="G381" cm="1">
        <f t="array" ref="G381">_xlfn.IFS(bank1[[#This Row],[Ledger Amount Dr/Cr]]="Cr",bank1[[#This Row],[Ledger Amount]],bank1[[#This Row],[Ledger Amount Dr/Cr]]="Dr",-bank1[[#This Row],[Ledger Amount]])</f>
        <v>-165500</v>
      </c>
      <c r="H381">
        <f>IFERROR(SUM(bank1[[#Headers],[Net]]:bank1[[#This Row],[Net]]),"")</f>
        <v>-523548.25</v>
      </c>
      <c r="I381" t="s">
        <v>10</v>
      </c>
    </row>
    <row r="382" spans="1:9" x14ac:dyDescent="0.35">
      <c r="A382" s="7">
        <v>45264</v>
      </c>
      <c r="B382" s="8" t="s">
        <v>15</v>
      </c>
      <c r="C382" s="8" t="s">
        <v>16</v>
      </c>
      <c r="D382" s="8">
        <v>3000</v>
      </c>
      <c r="E382" s="8" t="str" cm="1">
        <f t="array" ref="E3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82" s="8" t="s">
        <v>124</v>
      </c>
      <c r="G382" cm="1">
        <f t="array" ref="G382">_xlfn.IFS(bank1[[#This Row],[Ledger Amount Dr/Cr]]="Cr",bank1[[#This Row],[Ledger Amount]],bank1[[#This Row],[Ledger Amount Dr/Cr]]="Dr",-bank1[[#This Row],[Ledger Amount]])</f>
        <v>-3000</v>
      </c>
      <c r="H382">
        <f>IFERROR(SUM(bank1[[#Headers],[Net]]:bank1[[#This Row],[Net]]),"")</f>
        <v>-526548.25</v>
      </c>
      <c r="I382" t="s">
        <v>10</v>
      </c>
    </row>
    <row r="383" spans="1:9" x14ac:dyDescent="0.35">
      <c r="A383" s="7">
        <v>45264</v>
      </c>
      <c r="B383" s="8" t="s">
        <v>11</v>
      </c>
      <c r="C383" s="8" t="s">
        <v>12</v>
      </c>
      <c r="D383" s="8">
        <v>3000</v>
      </c>
      <c r="E383" s="8" t="str" cm="1">
        <f t="array" ref="E3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3" s="8" t="s">
        <v>18</v>
      </c>
      <c r="G383" cm="1">
        <f t="array" ref="G383">_xlfn.IFS(bank1[[#This Row],[Ledger Amount Dr/Cr]]="Cr",bank1[[#This Row],[Ledger Amount]],bank1[[#This Row],[Ledger Amount Dr/Cr]]="Dr",-bank1[[#This Row],[Ledger Amount]])</f>
        <v>3000</v>
      </c>
      <c r="H383">
        <f>IFERROR(SUM(bank1[[#Headers],[Net]]:bank1[[#This Row],[Net]]),"")</f>
        <v>-523548.25</v>
      </c>
      <c r="I383" t="s">
        <v>10</v>
      </c>
    </row>
    <row r="384" spans="1:9" x14ac:dyDescent="0.35">
      <c r="A384" s="7">
        <v>45265</v>
      </c>
      <c r="B384" s="8" t="s">
        <v>11</v>
      </c>
      <c r="C384" s="8" t="s">
        <v>12</v>
      </c>
      <c r="D384" s="8">
        <v>40000</v>
      </c>
      <c r="E384" s="8" t="str" cm="1">
        <f t="array" ref="E3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4" s="8" t="s">
        <v>138</v>
      </c>
      <c r="G384" cm="1">
        <f t="array" ref="G384">_xlfn.IFS(bank1[[#This Row],[Ledger Amount Dr/Cr]]="Cr",bank1[[#This Row],[Ledger Amount]],bank1[[#This Row],[Ledger Amount Dr/Cr]]="Dr",-bank1[[#This Row],[Ledger Amount]])</f>
        <v>40000</v>
      </c>
      <c r="H384">
        <f>IFERROR(SUM(bank1[[#Headers],[Net]]:bank1[[#This Row],[Net]]),"")</f>
        <v>-483548.25</v>
      </c>
      <c r="I384" t="s">
        <v>10</v>
      </c>
    </row>
    <row r="385" spans="1:9" x14ac:dyDescent="0.35">
      <c r="A385" s="7">
        <v>45266</v>
      </c>
      <c r="B385" s="8" t="s">
        <v>11</v>
      </c>
      <c r="C385" s="8" t="s">
        <v>12</v>
      </c>
      <c r="D385" s="8">
        <v>50000</v>
      </c>
      <c r="E385" s="8" t="str" cm="1">
        <f t="array" ref="E3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5" s="8" t="s">
        <v>127</v>
      </c>
      <c r="G385" cm="1">
        <f t="array" ref="G385">_xlfn.IFS(bank1[[#This Row],[Ledger Amount Dr/Cr]]="Cr",bank1[[#This Row],[Ledger Amount]],bank1[[#This Row],[Ledger Amount Dr/Cr]]="Dr",-bank1[[#This Row],[Ledger Amount]])</f>
        <v>50000</v>
      </c>
      <c r="H385">
        <f>IFERROR(SUM(bank1[[#Headers],[Net]]:bank1[[#This Row],[Net]]),"")</f>
        <v>-433548.25</v>
      </c>
      <c r="I385" t="s">
        <v>10</v>
      </c>
    </row>
    <row r="386" spans="1:9" x14ac:dyDescent="0.35">
      <c r="A386" s="7">
        <v>45266</v>
      </c>
      <c r="B386" s="8" t="s">
        <v>11</v>
      </c>
      <c r="C386" s="8" t="s">
        <v>12</v>
      </c>
      <c r="D386" s="8">
        <v>17650</v>
      </c>
      <c r="E386" s="8" t="str" cm="1">
        <f t="array" ref="E3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6" s="8" t="s">
        <v>18</v>
      </c>
      <c r="G386" cm="1">
        <f t="array" ref="G386">_xlfn.IFS(bank1[[#This Row],[Ledger Amount Dr/Cr]]="Cr",bank1[[#This Row],[Ledger Amount]],bank1[[#This Row],[Ledger Amount Dr/Cr]]="Dr",-bank1[[#This Row],[Ledger Amount]])</f>
        <v>17650</v>
      </c>
      <c r="H386">
        <f>IFERROR(SUM(bank1[[#Headers],[Net]]:bank1[[#This Row],[Net]]),"")</f>
        <v>-415898.25</v>
      </c>
      <c r="I386" t="s">
        <v>10</v>
      </c>
    </row>
    <row r="387" spans="1:9" x14ac:dyDescent="0.35">
      <c r="A387" s="7">
        <v>45266</v>
      </c>
      <c r="B387" s="8" t="s">
        <v>9</v>
      </c>
      <c r="C387" s="8" t="s">
        <v>22</v>
      </c>
      <c r="D387" s="8">
        <v>300</v>
      </c>
      <c r="E387" s="8" t="str" cm="1">
        <f t="array" ref="E3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387" cm="1">
        <f t="array" ref="G387">_xlfn.IFS(bank1[[#This Row],[Ledger Amount Dr/Cr]]="Cr",bank1[[#This Row],[Ledger Amount]],bank1[[#This Row],[Ledger Amount Dr/Cr]]="Dr",-bank1[[#This Row],[Ledger Amount]])</f>
        <v>-300</v>
      </c>
      <c r="H387">
        <f>IFERROR(SUM(bank1[[#Headers],[Net]]:bank1[[#This Row],[Net]]),"")</f>
        <v>-416198.25</v>
      </c>
      <c r="I387" t="s">
        <v>10</v>
      </c>
    </row>
    <row r="388" spans="1:9" x14ac:dyDescent="0.35">
      <c r="A388" s="7">
        <v>45267</v>
      </c>
      <c r="B388" s="8" t="s">
        <v>11</v>
      </c>
      <c r="C388" s="8" t="s">
        <v>12</v>
      </c>
      <c r="D388" s="8">
        <v>40000</v>
      </c>
      <c r="E388" s="8" t="str" cm="1">
        <f t="array" ref="E3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8" s="8" t="s">
        <v>136</v>
      </c>
      <c r="G388" cm="1">
        <f t="array" ref="G388">_xlfn.IFS(bank1[[#This Row],[Ledger Amount Dr/Cr]]="Cr",bank1[[#This Row],[Ledger Amount]],bank1[[#This Row],[Ledger Amount Dr/Cr]]="Dr",-bank1[[#This Row],[Ledger Amount]])</f>
        <v>40000</v>
      </c>
      <c r="H388">
        <f>IFERROR(SUM(bank1[[#Headers],[Net]]:bank1[[#This Row],[Net]]),"")</f>
        <v>-376198.25</v>
      </c>
      <c r="I388" t="s">
        <v>10</v>
      </c>
    </row>
    <row r="389" spans="1:9" x14ac:dyDescent="0.35">
      <c r="A389" s="7">
        <v>45267</v>
      </c>
      <c r="B389" s="8" t="s">
        <v>11</v>
      </c>
      <c r="C389" s="8" t="s">
        <v>12</v>
      </c>
      <c r="D389" s="8">
        <v>250000</v>
      </c>
      <c r="E389" s="8" t="str" cm="1">
        <f t="array" ref="E3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89" s="8" t="s">
        <v>106</v>
      </c>
      <c r="G389" cm="1">
        <f t="array" ref="G389">_xlfn.IFS(bank1[[#This Row],[Ledger Amount Dr/Cr]]="Cr",bank1[[#This Row],[Ledger Amount]],bank1[[#This Row],[Ledger Amount Dr/Cr]]="Dr",-bank1[[#This Row],[Ledger Amount]])</f>
        <v>250000</v>
      </c>
      <c r="H389">
        <f>IFERROR(SUM(bank1[[#Headers],[Net]]:bank1[[#This Row],[Net]]),"")</f>
        <v>-126198.25</v>
      </c>
      <c r="I389" t="s">
        <v>10</v>
      </c>
    </row>
    <row r="390" spans="1:9" x14ac:dyDescent="0.35">
      <c r="A390" s="7">
        <v>45267</v>
      </c>
      <c r="B390" s="8" t="s">
        <v>15</v>
      </c>
      <c r="C390" s="8" t="s">
        <v>16</v>
      </c>
      <c r="D390" s="8">
        <v>2500</v>
      </c>
      <c r="E390" s="8" t="str" cm="1">
        <f t="array" ref="E3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0" s="8" t="s">
        <v>137</v>
      </c>
      <c r="G390" cm="1">
        <f t="array" ref="G390">_xlfn.IFS(bank1[[#This Row],[Ledger Amount Dr/Cr]]="Cr",bank1[[#This Row],[Ledger Amount]],bank1[[#This Row],[Ledger Amount Dr/Cr]]="Dr",-bank1[[#This Row],[Ledger Amount]])</f>
        <v>-2500</v>
      </c>
      <c r="H390">
        <f>IFERROR(SUM(bank1[[#Headers],[Net]]:bank1[[#This Row],[Net]]),"")</f>
        <v>-128698.25</v>
      </c>
      <c r="I390" t="s">
        <v>10</v>
      </c>
    </row>
    <row r="391" spans="1:9" x14ac:dyDescent="0.35">
      <c r="A391" s="7">
        <v>45267</v>
      </c>
      <c r="B391" s="8" t="s">
        <v>15</v>
      </c>
      <c r="C391" s="8" t="s">
        <v>16</v>
      </c>
      <c r="D391" s="8">
        <v>3000</v>
      </c>
      <c r="E391" s="8" t="str" cm="1">
        <f t="array" ref="E3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1" s="8" t="s">
        <v>99</v>
      </c>
      <c r="G391" cm="1">
        <f t="array" ref="G391">_xlfn.IFS(bank1[[#This Row],[Ledger Amount Dr/Cr]]="Cr",bank1[[#This Row],[Ledger Amount]],bank1[[#This Row],[Ledger Amount Dr/Cr]]="Dr",-bank1[[#This Row],[Ledger Amount]])</f>
        <v>-3000</v>
      </c>
      <c r="H391">
        <f>IFERROR(SUM(bank1[[#Headers],[Net]]:bank1[[#This Row],[Net]]),"")</f>
        <v>-131698.25</v>
      </c>
      <c r="I391" t="s">
        <v>10</v>
      </c>
    </row>
    <row r="392" spans="1:9" x14ac:dyDescent="0.35">
      <c r="A392" s="7">
        <v>45268</v>
      </c>
      <c r="B392" s="8" t="s">
        <v>11</v>
      </c>
      <c r="C392" s="8" t="s">
        <v>12</v>
      </c>
      <c r="D392" s="8">
        <v>40000</v>
      </c>
      <c r="E392" s="8" t="str" cm="1">
        <f t="array" ref="E3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92" s="8" t="s">
        <v>138</v>
      </c>
      <c r="G392" cm="1">
        <f t="array" ref="G392">_xlfn.IFS(bank1[[#This Row],[Ledger Amount Dr/Cr]]="Cr",bank1[[#This Row],[Ledger Amount]],bank1[[#This Row],[Ledger Amount Dr/Cr]]="Dr",-bank1[[#This Row],[Ledger Amount]])</f>
        <v>40000</v>
      </c>
      <c r="H392">
        <f>IFERROR(SUM(bank1[[#Headers],[Net]]:bank1[[#This Row],[Net]]),"")</f>
        <v>-91698.25</v>
      </c>
      <c r="I392" t="s">
        <v>10</v>
      </c>
    </row>
    <row r="393" spans="1:9" x14ac:dyDescent="0.35">
      <c r="A393" s="7">
        <v>45268</v>
      </c>
      <c r="B393" s="8" t="s">
        <v>15</v>
      </c>
      <c r="C393" s="8" t="s">
        <v>16</v>
      </c>
      <c r="D393" s="8">
        <v>8500</v>
      </c>
      <c r="E393" s="8" t="str" cm="1">
        <f t="array" ref="E3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3" s="8" t="s">
        <v>139</v>
      </c>
      <c r="G393" cm="1">
        <f t="array" ref="G393">_xlfn.IFS(bank1[[#This Row],[Ledger Amount Dr/Cr]]="Cr",bank1[[#This Row],[Ledger Amount]],bank1[[#This Row],[Ledger Amount Dr/Cr]]="Dr",-bank1[[#This Row],[Ledger Amount]])</f>
        <v>-8500</v>
      </c>
      <c r="H393">
        <f>IFERROR(SUM(bank1[[#Headers],[Net]]:bank1[[#This Row],[Net]]),"")</f>
        <v>-100198.25</v>
      </c>
      <c r="I393" t="s">
        <v>10</v>
      </c>
    </row>
    <row r="394" spans="1:9" x14ac:dyDescent="0.35">
      <c r="A394" s="7">
        <v>45268</v>
      </c>
      <c r="B394" s="8" t="s">
        <v>15</v>
      </c>
      <c r="C394" s="8" t="s">
        <v>16</v>
      </c>
      <c r="D394" s="8">
        <v>14250</v>
      </c>
      <c r="E394" s="8" t="str" cm="1">
        <f t="array" ref="E3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4" s="8" t="s">
        <v>18</v>
      </c>
      <c r="G394" cm="1">
        <f t="array" ref="G394">_xlfn.IFS(bank1[[#This Row],[Ledger Amount Dr/Cr]]="Cr",bank1[[#This Row],[Ledger Amount]],bank1[[#This Row],[Ledger Amount Dr/Cr]]="Dr",-bank1[[#This Row],[Ledger Amount]])</f>
        <v>-14250</v>
      </c>
      <c r="H394">
        <f>IFERROR(SUM(bank1[[#Headers],[Net]]:bank1[[#This Row],[Net]]),"")</f>
        <v>-114448.25</v>
      </c>
      <c r="I394" t="s">
        <v>10</v>
      </c>
    </row>
    <row r="395" spans="1:9" x14ac:dyDescent="0.35">
      <c r="A395" s="7">
        <v>45268</v>
      </c>
      <c r="B395" s="8" t="s">
        <v>11</v>
      </c>
      <c r="C395" s="8" t="s">
        <v>12</v>
      </c>
      <c r="D395" s="8">
        <v>70500</v>
      </c>
      <c r="E395" s="8" t="str" cm="1">
        <f t="array" ref="E3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95" s="8" t="s">
        <v>110</v>
      </c>
      <c r="G395" cm="1">
        <f t="array" ref="G395">_xlfn.IFS(bank1[[#This Row],[Ledger Amount Dr/Cr]]="Cr",bank1[[#This Row],[Ledger Amount]],bank1[[#This Row],[Ledger Amount Dr/Cr]]="Dr",-bank1[[#This Row],[Ledger Amount]])</f>
        <v>70500</v>
      </c>
      <c r="H395">
        <f>IFERROR(SUM(bank1[[#Headers],[Net]]:bank1[[#This Row],[Net]]),"")</f>
        <v>-43948.25</v>
      </c>
      <c r="I395" t="s">
        <v>10</v>
      </c>
    </row>
    <row r="396" spans="1:9" x14ac:dyDescent="0.35">
      <c r="A396" s="7">
        <v>45269</v>
      </c>
      <c r="B396" s="8" t="s">
        <v>15</v>
      </c>
      <c r="C396" s="8" t="s">
        <v>16</v>
      </c>
      <c r="D396" s="8">
        <v>40000</v>
      </c>
      <c r="E396" s="8" t="str" cm="1">
        <f t="array" ref="E3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6" s="8" t="s">
        <v>18</v>
      </c>
      <c r="G396" cm="1">
        <f t="array" ref="G396">_xlfn.IFS(bank1[[#This Row],[Ledger Amount Dr/Cr]]="Cr",bank1[[#This Row],[Ledger Amount]],bank1[[#This Row],[Ledger Amount Dr/Cr]]="Dr",-bank1[[#This Row],[Ledger Amount]])</f>
        <v>-40000</v>
      </c>
      <c r="H396">
        <f>IFERROR(SUM(bank1[[#Headers],[Net]]:bank1[[#This Row],[Net]]),"")</f>
        <v>-83948.25</v>
      </c>
      <c r="I396" t="s">
        <v>10</v>
      </c>
    </row>
    <row r="397" spans="1:9" x14ac:dyDescent="0.35">
      <c r="A397" s="7">
        <v>45269</v>
      </c>
      <c r="B397" s="8" t="s">
        <v>15</v>
      </c>
      <c r="C397" s="8" t="s">
        <v>16</v>
      </c>
      <c r="D397" s="8">
        <v>6000</v>
      </c>
      <c r="E397" s="8" t="str" cm="1">
        <f t="array" ref="E3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7" s="8" t="s">
        <v>18</v>
      </c>
      <c r="G397" cm="1">
        <f t="array" ref="G397">_xlfn.IFS(bank1[[#This Row],[Ledger Amount Dr/Cr]]="Cr",bank1[[#This Row],[Ledger Amount]],bank1[[#This Row],[Ledger Amount Dr/Cr]]="Dr",-bank1[[#This Row],[Ledger Amount]])</f>
        <v>-6000</v>
      </c>
      <c r="H397">
        <f>IFERROR(SUM(bank1[[#Headers],[Net]]:bank1[[#This Row],[Net]]),"")</f>
        <v>-89948.25</v>
      </c>
      <c r="I397" t="s">
        <v>10</v>
      </c>
    </row>
    <row r="398" spans="1:9" x14ac:dyDescent="0.35">
      <c r="A398" s="7">
        <v>45269</v>
      </c>
      <c r="B398" s="8" t="s">
        <v>15</v>
      </c>
      <c r="C398" s="8" t="s">
        <v>16</v>
      </c>
      <c r="D398" s="8">
        <v>1000</v>
      </c>
      <c r="E398" s="8" t="str" cm="1">
        <f t="array" ref="E3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398" s="8" t="s">
        <v>140</v>
      </c>
      <c r="G398" cm="1">
        <f t="array" ref="G398">_xlfn.IFS(bank1[[#This Row],[Ledger Amount Dr/Cr]]="Cr",bank1[[#This Row],[Ledger Amount]],bank1[[#This Row],[Ledger Amount Dr/Cr]]="Dr",-bank1[[#This Row],[Ledger Amount]])</f>
        <v>-1000</v>
      </c>
      <c r="H398">
        <f>IFERROR(SUM(bank1[[#Headers],[Net]]:bank1[[#This Row],[Net]]),"")</f>
        <v>-90948.25</v>
      </c>
      <c r="I398" t="s">
        <v>10</v>
      </c>
    </row>
    <row r="399" spans="1:9" x14ac:dyDescent="0.35">
      <c r="A399" s="7">
        <v>45271</v>
      </c>
      <c r="B399" s="8" t="s">
        <v>11</v>
      </c>
      <c r="C399" s="8" t="s">
        <v>12</v>
      </c>
      <c r="D399" s="8">
        <v>20350</v>
      </c>
      <c r="E399" s="8" t="str" cm="1">
        <f t="array" ref="E3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399" s="8" t="s">
        <v>138</v>
      </c>
      <c r="G399" cm="1">
        <f t="array" ref="G399">_xlfn.IFS(bank1[[#This Row],[Ledger Amount Dr/Cr]]="Cr",bank1[[#This Row],[Ledger Amount]],bank1[[#This Row],[Ledger Amount Dr/Cr]]="Dr",-bank1[[#This Row],[Ledger Amount]])</f>
        <v>20350</v>
      </c>
      <c r="H399">
        <f>IFERROR(SUM(bank1[[#Headers],[Net]]:bank1[[#This Row],[Net]]),"")</f>
        <v>-70598.25</v>
      </c>
      <c r="I399" t="s">
        <v>10</v>
      </c>
    </row>
    <row r="400" spans="1:9" x14ac:dyDescent="0.35">
      <c r="A400" s="7">
        <v>45271</v>
      </c>
      <c r="B400" s="8" t="s">
        <v>15</v>
      </c>
      <c r="C400" s="8" t="s">
        <v>16</v>
      </c>
      <c r="D400" s="8">
        <v>15000</v>
      </c>
      <c r="E400" s="8" t="str" cm="1">
        <f t="array" ref="E4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0" s="8" t="s">
        <v>18</v>
      </c>
      <c r="G400" cm="1">
        <f t="array" ref="G400">_xlfn.IFS(bank1[[#This Row],[Ledger Amount Dr/Cr]]="Cr",bank1[[#This Row],[Ledger Amount]],bank1[[#This Row],[Ledger Amount Dr/Cr]]="Dr",-bank1[[#This Row],[Ledger Amount]])</f>
        <v>-15000</v>
      </c>
      <c r="H400">
        <f>IFERROR(SUM(bank1[[#Headers],[Net]]:bank1[[#This Row],[Net]]),"")</f>
        <v>-85598.25</v>
      </c>
      <c r="I400" t="s">
        <v>10</v>
      </c>
    </row>
    <row r="401" spans="1:9" x14ac:dyDescent="0.35">
      <c r="A401" s="7">
        <v>45271</v>
      </c>
      <c r="B401" s="8" t="s">
        <v>15</v>
      </c>
      <c r="C401" s="8" t="s">
        <v>16</v>
      </c>
      <c r="D401" s="8">
        <v>7000</v>
      </c>
      <c r="E401" s="8" t="str" cm="1">
        <f t="array" ref="E4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1" s="8" t="s">
        <v>18</v>
      </c>
      <c r="G401" cm="1">
        <f t="array" ref="G401">_xlfn.IFS(bank1[[#This Row],[Ledger Amount Dr/Cr]]="Cr",bank1[[#This Row],[Ledger Amount]],bank1[[#This Row],[Ledger Amount Dr/Cr]]="Dr",-bank1[[#This Row],[Ledger Amount]])</f>
        <v>-7000</v>
      </c>
      <c r="H401">
        <f>IFERROR(SUM(bank1[[#Headers],[Net]]:bank1[[#This Row],[Net]]),"")</f>
        <v>-92598.25</v>
      </c>
      <c r="I401" t="s">
        <v>10</v>
      </c>
    </row>
    <row r="402" spans="1:9" x14ac:dyDescent="0.35">
      <c r="A402" s="7">
        <v>45271</v>
      </c>
      <c r="B402" s="8" t="s">
        <v>15</v>
      </c>
      <c r="C402" s="8" t="s">
        <v>16</v>
      </c>
      <c r="D402" s="8">
        <v>8500</v>
      </c>
      <c r="E402" s="8" t="str" cm="1">
        <f t="array" ref="E4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2" s="8" t="s">
        <v>141</v>
      </c>
      <c r="G402" cm="1">
        <f t="array" ref="G402">_xlfn.IFS(bank1[[#This Row],[Ledger Amount Dr/Cr]]="Cr",bank1[[#This Row],[Ledger Amount]],bank1[[#This Row],[Ledger Amount Dr/Cr]]="Dr",-bank1[[#This Row],[Ledger Amount]])</f>
        <v>-8500</v>
      </c>
      <c r="H402">
        <f>IFERROR(SUM(bank1[[#Headers],[Net]]:bank1[[#This Row],[Net]]),"")</f>
        <v>-101098.25</v>
      </c>
      <c r="I402" t="s">
        <v>10</v>
      </c>
    </row>
    <row r="403" spans="1:9" x14ac:dyDescent="0.35">
      <c r="A403" s="7">
        <v>45271</v>
      </c>
      <c r="B403" s="8" t="s">
        <v>15</v>
      </c>
      <c r="C403" s="8" t="s">
        <v>16</v>
      </c>
      <c r="D403" s="8">
        <v>20000</v>
      </c>
      <c r="E403" s="8" t="str" cm="1">
        <f t="array" ref="E4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3" s="8" t="s">
        <v>124</v>
      </c>
      <c r="G403" cm="1">
        <f t="array" ref="G403">_xlfn.IFS(bank1[[#This Row],[Ledger Amount Dr/Cr]]="Cr",bank1[[#This Row],[Ledger Amount]],bank1[[#This Row],[Ledger Amount Dr/Cr]]="Dr",-bank1[[#This Row],[Ledger Amount]])</f>
        <v>-20000</v>
      </c>
      <c r="H403">
        <f>IFERROR(SUM(bank1[[#Headers],[Net]]:bank1[[#This Row],[Net]]),"")</f>
        <v>-121098.25</v>
      </c>
      <c r="I403" t="s">
        <v>10</v>
      </c>
    </row>
    <row r="404" spans="1:9" x14ac:dyDescent="0.35">
      <c r="A404" s="7">
        <v>45271</v>
      </c>
      <c r="B404" s="8" t="s">
        <v>15</v>
      </c>
      <c r="C404" s="8" t="s">
        <v>16</v>
      </c>
      <c r="D404" s="8">
        <v>1200</v>
      </c>
      <c r="E404" s="8" t="str" cm="1">
        <f t="array" ref="E4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4" s="8" t="s">
        <v>142</v>
      </c>
      <c r="G404" cm="1">
        <f t="array" ref="G404">_xlfn.IFS(bank1[[#This Row],[Ledger Amount Dr/Cr]]="Cr",bank1[[#This Row],[Ledger Amount]],bank1[[#This Row],[Ledger Amount Dr/Cr]]="Dr",-bank1[[#This Row],[Ledger Amount]])</f>
        <v>-1200</v>
      </c>
      <c r="H404">
        <f>IFERROR(SUM(bank1[[#Headers],[Net]]:bank1[[#This Row],[Net]]),"")</f>
        <v>-122298.25</v>
      </c>
      <c r="I404" t="s">
        <v>10</v>
      </c>
    </row>
    <row r="405" spans="1:9" x14ac:dyDescent="0.35">
      <c r="A405" s="7">
        <v>45271</v>
      </c>
      <c r="B405" s="8" t="s">
        <v>15</v>
      </c>
      <c r="C405" s="8" t="s">
        <v>16</v>
      </c>
      <c r="D405" s="8">
        <v>10000</v>
      </c>
      <c r="E405" s="8" t="str" cm="1">
        <f t="array" ref="E4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5" s="8" t="s">
        <v>124</v>
      </c>
      <c r="G405" cm="1">
        <f t="array" ref="G405">_xlfn.IFS(bank1[[#This Row],[Ledger Amount Dr/Cr]]="Cr",bank1[[#This Row],[Ledger Amount]],bank1[[#This Row],[Ledger Amount Dr/Cr]]="Dr",-bank1[[#This Row],[Ledger Amount]])</f>
        <v>-10000</v>
      </c>
      <c r="H405">
        <f>IFERROR(SUM(bank1[[#Headers],[Net]]:bank1[[#This Row],[Net]]),"")</f>
        <v>-132298.25</v>
      </c>
      <c r="I405" t="s">
        <v>10</v>
      </c>
    </row>
    <row r="406" spans="1:9" x14ac:dyDescent="0.35">
      <c r="A406" s="7">
        <v>45272</v>
      </c>
      <c r="B406" s="8" t="s">
        <v>11</v>
      </c>
      <c r="C406" s="8" t="s">
        <v>12</v>
      </c>
      <c r="D406" s="8">
        <v>61090</v>
      </c>
      <c r="E406" s="8" t="str" cm="1">
        <f t="array" ref="E4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06" s="8" t="s">
        <v>143</v>
      </c>
      <c r="G406" cm="1">
        <f t="array" ref="G406">_xlfn.IFS(bank1[[#This Row],[Ledger Amount Dr/Cr]]="Cr",bank1[[#This Row],[Ledger Amount]],bank1[[#This Row],[Ledger Amount Dr/Cr]]="Dr",-bank1[[#This Row],[Ledger Amount]])</f>
        <v>61090</v>
      </c>
      <c r="H406">
        <f>IFERROR(SUM(bank1[[#Headers],[Net]]:bank1[[#This Row],[Net]]),"")</f>
        <v>-71208.25</v>
      </c>
      <c r="I406" t="s">
        <v>10</v>
      </c>
    </row>
    <row r="407" spans="1:9" x14ac:dyDescent="0.35">
      <c r="A407" s="7">
        <v>45272</v>
      </c>
      <c r="B407" s="8" t="s">
        <v>15</v>
      </c>
      <c r="C407" s="8" t="s">
        <v>16</v>
      </c>
      <c r="D407" s="8">
        <v>100000</v>
      </c>
      <c r="E407" s="8" t="str" cm="1">
        <f t="array" ref="E4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07" s="8" t="s">
        <v>144</v>
      </c>
      <c r="G407" cm="1">
        <f t="array" ref="G407">_xlfn.IFS(bank1[[#This Row],[Ledger Amount Dr/Cr]]="Cr",bank1[[#This Row],[Ledger Amount]],bank1[[#This Row],[Ledger Amount Dr/Cr]]="Dr",-bank1[[#This Row],[Ledger Amount]])</f>
        <v>-100000</v>
      </c>
      <c r="H407">
        <f>IFERROR(SUM(bank1[[#Headers],[Net]]:bank1[[#This Row],[Net]]),"")</f>
        <v>-171208.25</v>
      </c>
      <c r="I407" t="s">
        <v>10</v>
      </c>
    </row>
    <row r="408" spans="1:9" x14ac:dyDescent="0.35">
      <c r="A408" s="7">
        <v>45272</v>
      </c>
      <c r="B408" s="8" t="s">
        <v>11</v>
      </c>
      <c r="C408" s="8" t="s">
        <v>12</v>
      </c>
      <c r="D408" s="8">
        <v>50000</v>
      </c>
      <c r="E408" s="8" t="str" cm="1">
        <f t="array" ref="E4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08" s="8" t="s">
        <v>119</v>
      </c>
      <c r="G408" cm="1">
        <f t="array" ref="G408">_xlfn.IFS(bank1[[#This Row],[Ledger Amount Dr/Cr]]="Cr",bank1[[#This Row],[Ledger Amount]],bank1[[#This Row],[Ledger Amount Dr/Cr]]="Dr",-bank1[[#This Row],[Ledger Amount]])</f>
        <v>50000</v>
      </c>
      <c r="H408">
        <f>IFERROR(SUM(bank1[[#Headers],[Net]]:bank1[[#This Row],[Net]]),"")</f>
        <v>-121208.25</v>
      </c>
      <c r="I408" t="s">
        <v>10</v>
      </c>
    </row>
    <row r="409" spans="1:9" x14ac:dyDescent="0.35">
      <c r="A409" s="7">
        <v>45273</v>
      </c>
      <c r="B409" s="8" t="s">
        <v>11</v>
      </c>
      <c r="C409" s="8" t="s">
        <v>12</v>
      </c>
      <c r="D409" s="8">
        <v>34000</v>
      </c>
      <c r="E409" s="8" t="str" cm="1">
        <f t="array" ref="E4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09" s="8" t="s">
        <v>98</v>
      </c>
      <c r="G409" cm="1">
        <f t="array" ref="G409">_xlfn.IFS(bank1[[#This Row],[Ledger Amount Dr/Cr]]="Cr",bank1[[#This Row],[Ledger Amount]],bank1[[#This Row],[Ledger Amount Dr/Cr]]="Dr",-bank1[[#This Row],[Ledger Amount]])</f>
        <v>34000</v>
      </c>
      <c r="H409">
        <f>IFERROR(SUM(bank1[[#Headers],[Net]]:bank1[[#This Row],[Net]]),"")</f>
        <v>-87208.25</v>
      </c>
      <c r="I409" t="s">
        <v>10</v>
      </c>
    </row>
    <row r="410" spans="1:9" x14ac:dyDescent="0.35">
      <c r="A410" s="7">
        <v>45273</v>
      </c>
      <c r="B410" s="8" t="s">
        <v>37</v>
      </c>
      <c r="C410" s="10" t="s">
        <v>303</v>
      </c>
      <c r="D410" s="8">
        <v>800</v>
      </c>
      <c r="E410" s="8" t="str" cm="1">
        <f t="array" ref="E4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10" s="8" t="s">
        <v>18</v>
      </c>
      <c r="G410" cm="1">
        <f t="array" ref="G410">_xlfn.IFS(bank1[[#This Row],[Ledger Amount Dr/Cr]]="Cr",bank1[[#This Row],[Ledger Amount]],bank1[[#This Row],[Ledger Amount Dr/Cr]]="Dr",-bank1[[#This Row],[Ledger Amount]])</f>
        <v>800</v>
      </c>
      <c r="H410">
        <f>IFERROR(SUM(bank1[[#Headers],[Net]]:bank1[[#This Row],[Net]]),"")</f>
        <v>-86408.25</v>
      </c>
      <c r="I410" t="s">
        <v>10</v>
      </c>
    </row>
    <row r="411" spans="1:9" x14ac:dyDescent="0.35">
      <c r="A411" s="7">
        <v>45273</v>
      </c>
      <c r="B411" s="8" t="s">
        <v>15</v>
      </c>
      <c r="C411" s="8" t="s">
        <v>16</v>
      </c>
      <c r="D411" s="8">
        <v>10000</v>
      </c>
      <c r="E411" s="8" t="str" cm="1">
        <f t="array" ref="E4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1" s="8" t="s">
        <v>18</v>
      </c>
      <c r="G411" cm="1">
        <f t="array" ref="G411">_xlfn.IFS(bank1[[#This Row],[Ledger Amount Dr/Cr]]="Cr",bank1[[#This Row],[Ledger Amount]],bank1[[#This Row],[Ledger Amount Dr/Cr]]="Dr",-bank1[[#This Row],[Ledger Amount]])</f>
        <v>-10000</v>
      </c>
      <c r="H411">
        <f>IFERROR(SUM(bank1[[#Headers],[Net]]:bank1[[#This Row],[Net]]),"")</f>
        <v>-96408.25</v>
      </c>
      <c r="I411" t="s">
        <v>10</v>
      </c>
    </row>
    <row r="412" spans="1:9" x14ac:dyDescent="0.35">
      <c r="A412" s="7">
        <v>45273</v>
      </c>
      <c r="B412" s="8" t="s">
        <v>15</v>
      </c>
      <c r="C412" s="8" t="s">
        <v>16</v>
      </c>
      <c r="D412" s="8">
        <v>17000</v>
      </c>
      <c r="E412" s="8" t="str" cm="1">
        <f t="array" ref="E4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2" s="8" t="s">
        <v>145</v>
      </c>
      <c r="G412" cm="1">
        <f t="array" ref="G412">_xlfn.IFS(bank1[[#This Row],[Ledger Amount Dr/Cr]]="Cr",bank1[[#This Row],[Ledger Amount]],bank1[[#This Row],[Ledger Amount Dr/Cr]]="Dr",-bank1[[#This Row],[Ledger Amount]])</f>
        <v>-17000</v>
      </c>
      <c r="H412">
        <f>IFERROR(SUM(bank1[[#Headers],[Net]]:bank1[[#This Row],[Net]]),"")</f>
        <v>-113408.25</v>
      </c>
      <c r="I412" t="s">
        <v>10</v>
      </c>
    </row>
    <row r="413" spans="1:9" x14ac:dyDescent="0.35">
      <c r="A413" s="7">
        <v>45273</v>
      </c>
      <c r="B413" s="8" t="s">
        <v>11</v>
      </c>
      <c r="C413" s="8" t="s">
        <v>12</v>
      </c>
      <c r="D413" s="8">
        <v>300000</v>
      </c>
      <c r="E413" s="8" t="str" cm="1">
        <f t="array" ref="E4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13" s="8" t="s">
        <v>106</v>
      </c>
      <c r="G413" cm="1">
        <f t="array" ref="G413">_xlfn.IFS(bank1[[#This Row],[Ledger Amount Dr/Cr]]="Cr",bank1[[#This Row],[Ledger Amount]],bank1[[#This Row],[Ledger Amount Dr/Cr]]="Dr",-bank1[[#This Row],[Ledger Amount]])</f>
        <v>300000</v>
      </c>
      <c r="H413">
        <f>IFERROR(SUM(bank1[[#Headers],[Net]]:bank1[[#This Row],[Net]]),"")</f>
        <v>186591.75</v>
      </c>
      <c r="I413" t="s">
        <v>10</v>
      </c>
    </row>
    <row r="414" spans="1:9" x14ac:dyDescent="0.35">
      <c r="A414" s="7">
        <v>45273</v>
      </c>
      <c r="B414" s="8" t="s">
        <v>11</v>
      </c>
      <c r="C414" s="8" t="s">
        <v>12</v>
      </c>
      <c r="D414" s="8">
        <v>80000</v>
      </c>
      <c r="E414" s="8" t="str" cm="1">
        <f t="array" ref="E4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14" s="8" t="s">
        <v>110</v>
      </c>
      <c r="G414" cm="1">
        <f t="array" ref="G414">_xlfn.IFS(bank1[[#This Row],[Ledger Amount Dr/Cr]]="Cr",bank1[[#This Row],[Ledger Amount]],bank1[[#This Row],[Ledger Amount Dr/Cr]]="Dr",-bank1[[#This Row],[Ledger Amount]])</f>
        <v>80000</v>
      </c>
      <c r="H414">
        <f>IFERROR(SUM(bank1[[#Headers],[Net]]:bank1[[#This Row],[Net]]),"")</f>
        <v>266591.75</v>
      </c>
      <c r="I414" t="s">
        <v>10</v>
      </c>
    </row>
    <row r="415" spans="1:9" x14ac:dyDescent="0.35">
      <c r="A415" s="7">
        <v>45274</v>
      </c>
      <c r="B415" s="8" t="s">
        <v>15</v>
      </c>
      <c r="C415" s="8" t="s">
        <v>16</v>
      </c>
      <c r="D415" s="8">
        <v>91000</v>
      </c>
      <c r="E415" s="8" t="str" cm="1">
        <f t="array" ref="E4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5" s="8" t="s">
        <v>146</v>
      </c>
      <c r="G415" cm="1">
        <f t="array" ref="G415">_xlfn.IFS(bank1[[#This Row],[Ledger Amount Dr/Cr]]="Cr",bank1[[#This Row],[Ledger Amount]],bank1[[#This Row],[Ledger Amount Dr/Cr]]="Dr",-bank1[[#This Row],[Ledger Amount]])</f>
        <v>-91000</v>
      </c>
      <c r="H415">
        <f>IFERROR(SUM(bank1[[#Headers],[Net]]:bank1[[#This Row],[Net]]),"")</f>
        <v>175591.75</v>
      </c>
      <c r="I415" t="s">
        <v>10</v>
      </c>
    </row>
    <row r="416" spans="1:9" x14ac:dyDescent="0.35">
      <c r="A416" s="7">
        <v>45274</v>
      </c>
      <c r="B416" s="8" t="s">
        <v>11</v>
      </c>
      <c r="C416" s="8" t="s">
        <v>12</v>
      </c>
      <c r="D416" s="8">
        <v>45000</v>
      </c>
      <c r="E416" s="8" t="str" cm="1">
        <f t="array" ref="E4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16" s="8" t="s">
        <v>147</v>
      </c>
      <c r="G416" cm="1">
        <f t="array" ref="G416">_xlfn.IFS(bank1[[#This Row],[Ledger Amount Dr/Cr]]="Cr",bank1[[#This Row],[Ledger Amount]],bank1[[#This Row],[Ledger Amount Dr/Cr]]="Dr",-bank1[[#This Row],[Ledger Amount]])</f>
        <v>45000</v>
      </c>
      <c r="H416">
        <f>IFERROR(SUM(bank1[[#Headers],[Net]]:bank1[[#This Row],[Net]]),"")</f>
        <v>220591.75</v>
      </c>
      <c r="I416" t="s">
        <v>10</v>
      </c>
    </row>
    <row r="417" spans="1:9" x14ac:dyDescent="0.35">
      <c r="A417" s="7">
        <v>45274</v>
      </c>
      <c r="B417" s="8" t="s">
        <v>15</v>
      </c>
      <c r="C417" s="8" t="s">
        <v>16</v>
      </c>
      <c r="D417" s="8">
        <v>17500</v>
      </c>
      <c r="E417" s="8" t="str" cm="1">
        <f t="array" ref="E4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7" s="8" t="s">
        <v>129</v>
      </c>
      <c r="G417" cm="1">
        <f t="array" ref="G417">_xlfn.IFS(bank1[[#This Row],[Ledger Amount Dr/Cr]]="Cr",bank1[[#This Row],[Ledger Amount]],bank1[[#This Row],[Ledger Amount Dr/Cr]]="Dr",-bank1[[#This Row],[Ledger Amount]])</f>
        <v>-17500</v>
      </c>
      <c r="H417">
        <f>IFERROR(SUM(bank1[[#Headers],[Net]]:bank1[[#This Row],[Net]]),"")</f>
        <v>203091.75</v>
      </c>
      <c r="I417" t="s">
        <v>10</v>
      </c>
    </row>
    <row r="418" spans="1:9" x14ac:dyDescent="0.35">
      <c r="A418" s="7">
        <v>45274</v>
      </c>
      <c r="B418" s="8" t="s">
        <v>9</v>
      </c>
      <c r="C418" s="8" t="s">
        <v>35</v>
      </c>
      <c r="D418" s="8">
        <v>2500</v>
      </c>
      <c r="E418" s="8" t="str" cm="1">
        <f t="array" ref="E4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8" s="8" t="s">
        <v>148</v>
      </c>
      <c r="G418" cm="1">
        <f t="array" ref="G418">_xlfn.IFS(bank1[[#This Row],[Ledger Amount Dr/Cr]]="Cr",bank1[[#This Row],[Ledger Amount]],bank1[[#This Row],[Ledger Amount Dr/Cr]]="Dr",-bank1[[#This Row],[Ledger Amount]])</f>
        <v>-2500</v>
      </c>
      <c r="H418">
        <f>IFERROR(SUM(bank1[[#Headers],[Net]]:bank1[[#This Row],[Net]]),"")</f>
        <v>200591.75</v>
      </c>
      <c r="I418" t="s">
        <v>10</v>
      </c>
    </row>
    <row r="419" spans="1:9" x14ac:dyDescent="0.35">
      <c r="A419" s="7">
        <v>45275</v>
      </c>
      <c r="B419" s="8" t="s">
        <v>15</v>
      </c>
      <c r="C419" s="8" t="s">
        <v>16</v>
      </c>
      <c r="D419" s="8">
        <v>15200</v>
      </c>
      <c r="E419" s="8" t="str" cm="1">
        <f t="array" ref="E4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19" s="8" t="s">
        <v>93</v>
      </c>
      <c r="G419" cm="1">
        <f t="array" ref="G419">_xlfn.IFS(bank1[[#This Row],[Ledger Amount Dr/Cr]]="Cr",bank1[[#This Row],[Ledger Amount]],bank1[[#This Row],[Ledger Amount Dr/Cr]]="Dr",-bank1[[#This Row],[Ledger Amount]])</f>
        <v>-15200</v>
      </c>
      <c r="H419">
        <f>IFERROR(SUM(bank1[[#Headers],[Net]]:bank1[[#This Row],[Net]]),"")</f>
        <v>185391.75</v>
      </c>
      <c r="I419" t="s">
        <v>10</v>
      </c>
    </row>
    <row r="420" spans="1:9" x14ac:dyDescent="0.35">
      <c r="A420" s="7">
        <v>45275</v>
      </c>
      <c r="B420" s="8" t="s">
        <v>11</v>
      </c>
      <c r="C420" s="8" t="s">
        <v>12</v>
      </c>
      <c r="D420" s="8">
        <v>500000</v>
      </c>
      <c r="E420" s="8" t="str" cm="1">
        <f t="array" ref="E4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20" s="8" t="s">
        <v>149</v>
      </c>
      <c r="G420" cm="1">
        <f t="array" ref="G420">_xlfn.IFS(bank1[[#This Row],[Ledger Amount Dr/Cr]]="Cr",bank1[[#This Row],[Ledger Amount]],bank1[[#This Row],[Ledger Amount Dr/Cr]]="Dr",-bank1[[#This Row],[Ledger Amount]])</f>
        <v>500000</v>
      </c>
      <c r="H420">
        <f>IFERROR(SUM(bank1[[#Headers],[Net]]:bank1[[#This Row],[Net]]),"")</f>
        <v>685391.75</v>
      </c>
      <c r="I420" t="s">
        <v>10</v>
      </c>
    </row>
    <row r="421" spans="1:9" x14ac:dyDescent="0.35">
      <c r="A421" s="7">
        <v>45275</v>
      </c>
      <c r="B421" s="8" t="s">
        <v>15</v>
      </c>
      <c r="C421" s="8" t="s">
        <v>16</v>
      </c>
      <c r="D421" s="8">
        <v>20000</v>
      </c>
      <c r="E421" s="8" t="str" cm="1">
        <f t="array" ref="E4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1" s="8" t="s">
        <v>124</v>
      </c>
      <c r="G421" cm="1">
        <f t="array" ref="G421">_xlfn.IFS(bank1[[#This Row],[Ledger Amount Dr/Cr]]="Cr",bank1[[#This Row],[Ledger Amount]],bank1[[#This Row],[Ledger Amount Dr/Cr]]="Dr",-bank1[[#This Row],[Ledger Amount]])</f>
        <v>-20000</v>
      </c>
      <c r="H421">
        <f>IFERROR(SUM(bank1[[#Headers],[Net]]:bank1[[#This Row],[Net]]),"")</f>
        <v>665391.75</v>
      </c>
      <c r="I421" t="s">
        <v>10</v>
      </c>
    </row>
    <row r="422" spans="1:9" x14ac:dyDescent="0.35">
      <c r="A422" s="7">
        <v>45276</v>
      </c>
      <c r="B422" s="8" t="s">
        <v>15</v>
      </c>
      <c r="C422" s="8" t="s">
        <v>16</v>
      </c>
      <c r="D422" s="8">
        <v>15000</v>
      </c>
      <c r="E422" s="8" t="str" cm="1">
        <f t="array" ref="E4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2" s="8" t="s">
        <v>150</v>
      </c>
      <c r="G422" cm="1">
        <f t="array" ref="G422">_xlfn.IFS(bank1[[#This Row],[Ledger Amount Dr/Cr]]="Cr",bank1[[#This Row],[Ledger Amount]],bank1[[#This Row],[Ledger Amount Dr/Cr]]="Dr",-bank1[[#This Row],[Ledger Amount]])</f>
        <v>-15000</v>
      </c>
      <c r="H422">
        <f>IFERROR(SUM(bank1[[#Headers],[Net]]:bank1[[#This Row],[Net]]),"")</f>
        <v>650391.75</v>
      </c>
      <c r="I422" t="s">
        <v>10</v>
      </c>
    </row>
    <row r="423" spans="1:9" x14ac:dyDescent="0.35">
      <c r="A423" s="7">
        <v>45276</v>
      </c>
      <c r="B423" s="8" t="s">
        <v>15</v>
      </c>
      <c r="C423" s="8" t="s">
        <v>16</v>
      </c>
      <c r="D423" s="8">
        <v>2500</v>
      </c>
      <c r="E423" s="8" t="str" cm="1">
        <f t="array" ref="E4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3" s="8" t="s">
        <v>151</v>
      </c>
      <c r="G423" cm="1">
        <f t="array" ref="G423">_xlfn.IFS(bank1[[#This Row],[Ledger Amount Dr/Cr]]="Cr",bank1[[#This Row],[Ledger Amount]],bank1[[#This Row],[Ledger Amount Dr/Cr]]="Dr",-bank1[[#This Row],[Ledger Amount]])</f>
        <v>-2500</v>
      </c>
      <c r="H423">
        <f>IFERROR(SUM(bank1[[#Headers],[Net]]:bank1[[#This Row],[Net]]),"")</f>
        <v>647891.75</v>
      </c>
      <c r="I423" t="s">
        <v>10</v>
      </c>
    </row>
    <row r="424" spans="1:9" x14ac:dyDescent="0.35">
      <c r="A424" s="7">
        <v>45276</v>
      </c>
      <c r="B424" s="8" t="s">
        <v>15</v>
      </c>
      <c r="C424" s="8" t="s">
        <v>16</v>
      </c>
      <c r="D424" s="8">
        <v>17000</v>
      </c>
      <c r="E424" s="8" t="str" cm="1">
        <f t="array" ref="E4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4" s="8" t="s">
        <v>18</v>
      </c>
      <c r="G424" cm="1">
        <f t="array" ref="G424">_xlfn.IFS(bank1[[#This Row],[Ledger Amount Dr/Cr]]="Cr",bank1[[#This Row],[Ledger Amount]],bank1[[#This Row],[Ledger Amount Dr/Cr]]="Dr",-bank1[[#This Row],[Ledger Amount]])</f>
        <v>-17000</v>
      </c>
      <c r="H424">
        <f>IFERROR(SUM(bank1[[#Headers],[Net]]:bank1[[#This Row],[Net]]),"")</f>
        <v>630891.75</v>
      </c>
      <c r="I424" t="s">
        <v>10</v>
      </c>
    </row>
    <row r="425" spans="1:9" x14ac:dyDescent="0.35">
      <c r="A425" s="7">
        <v>45276</v>
      </c>
      <c r="B425" s="8" t="s">
        <v>15</v>
      </c>
      <c r="C425" s="8" t="s">
        <v>16</v>
      </c>
      <c r="D425" s="8">
        <v>10000</v>
      </c>
      <c r="E425" s="8" t="str" cm="1">
        <f t="array" ref="E4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5" s="8" t="s">
        <v>152</v>
      </c>
      <c r="G425" cm="1">
        <f t="array" ref="G425">_xlfn.IFS(bank1[[#This Row],[Ledger Amount Dr/Cr]]="Cr",bank1[[#This Row],[Ledger Amount]],bank1[[#This Row],[Ledger Amount Dr/Cr]]="Dr",-bank1[[#This Row],[Ledger Amount]])</f>
        <v>-10000</v>
      </c>
      <c r="H425">
        <f>IFERROR(SUM(bank1[[#Headers],[Net]]:bank1[[#This Row],[Net]]),"")</f>
        <v>620891.75</v>
      </c>
      <c r="I425" t="s">
        <v>10</v>
      </c>
    </row>
    <row r="426" spans="1:9" x14ac:dyDescent="0.35">
      <c r="A426" s="7">
        <v>45278</v>
      </c>
      <c r="B426" s="8" t="s">
        <v>15</v>
      </c>
      <c r="C426" s="8" t="s">
        <v>16</v>
      </c>
      <c r="D426" s="8">
        <v>8500</v>
      </c>
      <c r="E426" s="8" t="str" cm="1">
        <f t="array" ref="E4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6" s="8" t="s">
        <v>153</v>
      </c>
      <c r="G426" cm="1">
        <f t="array" ref="G426">_xlfn.IFS(bank1[[#This Row],[Ledger Amount Dr/Cr]]="Cr",bank1[[#This Row],[Ledger Amount]],bank1[[#This Row],[Ledger Amount Dr/Cr]]="Dr",-bank1[[#This Row],[Ledger Amount]])</f>
        <v>-8500</v>
      </c>
      <c r="H426">
        <f>IFERROR(SUM(bank1[[#Headers],[Net]]:bank1[[#This Row],[Net]]),"")</f>
        <v>612391.75</v>
      </c>
      <c r="I426" t="s">
        <v>10</v>
      </c>
    </row>
    <row r="427" spans="1:9" x14ac:dyDescent="0.35">
      <c r="A427" s="7">
        <v>45278</v>
      </c>
      <c r="B427" s="8" t="s">
        <v>15</v>
      </c>
      <c r="C427" s="8" t="s">
        <v>16</v>
      </c>
      <c r="D427" s="8">
        <v>8500</v>
      </c>
      <c r="E427" s="8" t="str" cm="1">
        <f t="array" ref="E4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7" s="8" t="s">
        <v>153</v>
      </c>
      <c r="G427" cm="1">
        <f t="array" ref="G427">_xlfn.IFS(bank1[[#This Row],[Ledger Amount Dr/Cr]]="Cr",bank1[[#This Row],[Ledger Amount]],bank1[[#This Row],[Ledger Amount Dr/Cr]]="Dr",-bank1[[#This Row],[Ledger Amount]])</f>
        <v>-8500</v>
      </c>
      <c r="H427">
        <f>IFERROR(SUM(bank1[[#Headers],[Net]]:bank1[[#This Row],[Net]]),"")</f>
        <v>603891.75</v>
      </c>
      <c r="I427" t="s">
        <v>10</v>
      </c>
    </row>
    <row r="428" spans="1:9" x14ac:dyDescent="0.35">
      <c r="A428" s="7">
        <v>45278</v>
      </c>
      <c r="B428" s="8" t="s">
        <v>15</v>
      </c>
      <c r="C428" s="8" t="s">
        <v>16</v>
      </c>
      <c r="D428" s="8">
        <v>30000</v>
      </c>
      <c r="E428" s="8" t="str" cm="1">
        <f t="array" ref="E4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28" s="8" t="s">
        <v>18</v>
      </c>
      <c r="G428" cm="1">
        <f t="array" ref="G428">_xlfn.IFS(bank1[[#This Row],[Ledger Amount Dr/Cr]]="Cr",bank1[[#This Row],[Ledger Amount]],bank1[[#This Row],[Ledger Amount Dr/Cr]]="Dr",-bank1[[#This Row],[Ledger Amount]])</f>
        <v>-30000</v>
      </c>
      <c r="H428">
        <f>IFERROR(SUM(bank1[[#Headers],[Net]]:bank1[[#This Row],[Net]]),"")</f>
        <v>573891.75</v>
      </c>
      <c r="I428" t="s">
        <v>10</v>
      </c>
    </row>
    <row r="429" spans="1:9" x14ac:dyDescent="0.35">
      <c r="A429" s="7">
        <v>45278</v>
      </c>
      <c r="B429" s="8" t="s">
        <v>11</v>
      </c>
      <c r="C429" s="8" t="s">
        <v>12</v>
      </c>
      <c r="D429" s="8">
        <v>4800</v>
      </c>
      <c r="E429" s="8" t="str" cm="1">
        <f t="array" ref="E4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29" s="8" t="s">
        <v>18</v>
      </c>
      <c r="G429" cm="1">
        <f t="array" ref="G429">_xlfn.IFS(bank1[[#This Row],[Ledger Amount Dr/Cr]]="Cr",bank1[[#This Row],[Ledger Amount]],bank1[[#This Row],[Ledger Amount Dr/Cr]]="Dr",-bank1[[#This Row],[Ledger Amount]])</f>
        <v>4800</v>
      </c>
      <c r="H429">
        <f>IFERROR(SUM(bank1[[#Headers],[Net]]:bank1[[#This Row],[Net]]),"")</f>
        <v>578691.75</v>
      </c>
      <c r="I429" t="s">
        <v>10</v>
      </c>
    </row>
    <row r="430" spans="1:9" x14ac:dyDescent="0.35">
      <c r="A430" s="7">
        <v>45278</v>
      </c>
      <c r="B430" s="8" t="s">
        <v>15</v>
      </c>
      <c r="C430" s="8" t="s">
        <v>16</v>
      </c>
      <c r="D430" s="8">
        <v>115500</v>
      </c>
      <c r="E430" s="8" t="str" cm="1">
        <f t="array" ref="E4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0" s="8" t="s">
        <v>131</v>
      </c>
      <c r="G430" cm="1">
        <f t="array" ref="G430">_xlfn.IFS(bank1[[#This Row],[Ledger Amount Dr/Cr]]="Cr",bank1[[#This Row],[Ledger Amount]],bank1[[#This Row],[Ledger Amount Dr/Cr]]="Dr",-bank1[[#This Row],[Ledger Amount]])</f>
        <v>-115500</v>
      </c>
      <c r="H430">
        <f>IFERROR(SUM(bank1[[#Headers],[Net]]:bank1[[#This Row],[Net]]),"")</f>
        <v>463191.75</v>
      </c>
      <c r="I430" t="s">
        <v>10</v>
      </c>
    </row>
    <row r="431" spans="1:9" x14ac:dyDescent="0.35">
      <c r="A431" s="7">
        <v>45278</v>
      </c>
      <c r="B431" s="8" t="s">
        <v>9</v>
      </c>
      <c r="C431" s="8" t="s">
        <v>22</v>
      </c>
      <c r="D431" s="8">
        <v>18</v>
      </c>
      <c r="E431" s="8" t="str" cm="1">
        <f t="array" ref="E4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31" cm="1">
        <f t="array" ref="G431">_xlfn.IFS(bank1[[#This Row],[Ledger Amount Dr/Cr]]="Cr",bank1[[#This Row],[Ledger Amount]],bank1[[#This Row],[Ledger Amount Dr/Cr]]="Dr",-bank1[[#This Row],[Ledger Amount]])</f>
        <v>-18</v>
      </c>
      <c r="H431">
        <f>IFERROR(SUM(bank1[[#Headers],[Net]]:bank1[[#This Row],[Net]]),"")</f>
        <v>463173.75</v>
      </c>
      <c r="I431" t="s">
        <v>10</v>
      </c>
    </row>
    <row r="432" spans="1:9" x14ac:dyDescent="0.35">
      <c r="A432" s="7">
        <v>45278</v>
      </c>
      <c r="B432" s="8" t="s">
        <v>15</v>
      </c>
      <c r="C432" s="8" t="s">
        <v>16</v>
      </c>
      <c r="D432" s="8">
        <v>56500</v>
      </c>
      <c r="E432" s="8" t="str" cm="1">
        <f t="array" ref="E4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2" s="8" t="s">
        <v>134</v>
      </c>
      <c r="G432" cm="1">
        <f t="array" ref="G432">_xlfn.IFS(bank1[[#This Row],[Ledger Amount Dr/Cr]]="Cr",bank1[[#This Row],[Ledger Amount]],bank1[[#This Row],[Ledger Amount Dr/Cr]]="Dr",-bank1[[#This Row],[Ledger Amount]])</f>
        <v>-56500</v>
      </c>
      <c r="H432">
        <f>IFERROR(SUM(bank1[[#Headers],[Net]]:bank1[[#This Row],[Net]]),"")</f>
        <v>406673.75</v>
      </c>
      <c r="I432" t="s">
        <v>10</v>
      </c>
    </row>
    <row r="433" spans="1:9" x14ac:dyDescent="0.35">
      <c r="A433" s="7">
        <v>45278</v>
      </c>
      <c r="B433" s="8" t="s">
        <v>9</v>
      </c>
      <c r="C433" s="8" t="s">
        <v>22</v>
      </c>
      <c r="D433" s="8">
        <v>6</v>
      </c>
      <c r="E433" s="8" t="str" cm="1">
        <f t="array" ref="E4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33" cm="1">
        <f t="array" ref="G433">_xlfn.IFS(bank1[[#This Row],[Ledger Amount Dr/Cr]]="Cr",bank1[[#This Row],[Ledger Amount]],bank1[[#This Row],[Ledger Amount Dr/Cr]]="Dr",-bank1[[#This Row],[Ledger Amount]])</f>
        <v>-6</v>
      </c>
      <c r="H433">
        <f>IFERROR(SUM(bank1[[#Headers],[Net]]:bank1[[#This Row],[Net]]),"")</f>
        <v>406667.75</v>
      </c>
      <c r="I433" t="s">
        <v>10</v>
      </c>
    </row>
    <row r="434" spans="1:9" x14ac:dyDescent="0.35">
      <c r="A434" s="7">
        <v>45278</v>
      </c>
      <c r="B434" s="8" t="s">
        <v>15</v>
      </c>
      <c r="C434" s="8" t="s">
        <v>16</v>
      </c>
      <c r="D434" s="8">
        <v>40000</v>
      </c>
      <c r="E434" s="8" t="str" cm="1">
        <f t="array" ref="E4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4" s="8" t="s">
        <v>15</v>
      </c>
      <c r="G434" cm="1">
        <f t="array" ref="G434">_xlfn.IFS(bank1[[#This Row],[Ledger Amount Dr/Cr]]="Cr",bank1[[#This Row],[Ledger Amount]],bank1[[#This Row],[Ledger Amount Dr/Cr]]="Dr",-bank1[[#This Row],[Ledger Amount]])</f>
        <v>-40000</v>
      </c>
      <c r="H434">
        <f>IFERROR(SUM(bank1[[#Headers],[Net]]:bank1[[#This Row],[Net]]),"")</f>
        <v>366667.75</v>
      </c>
      <c r="I434" t="s">
        <v>10</v>
      </c>
    </row>
    <row r="435" spans="1:9" x14ac:dyDescent="0.35">
      <c r="A435" s="7">
        <v>45278</v>
      </c>
      <c r="B435" s="8" t="s">
        <v>9</v>
      </c>
      <c r="C435" s="8" t="s">
        <v>22</v>
      </c>
      <c r="D435" s="8">
        <v>6</v>
      </c>
      <c r="E435" s="8" t="str" cm="1">
        <f t="array" ref="E4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35" cm="1">
        <f t="array" ref="G435">_xlfn.IFS(bank1[[#This Row],[Ledger Amount Dr/Cr]]="Cr",bank1[[#This Row],[Ledger Amount]],bank1[[#This Row],[Ledger Amount Dr/Cr]]="Dr",-bank1[[#This Row],[Ledger Amount]])</f>
        <v>-6</v>
      </c>
      <c r="H435">
        <f>IFERROR(SUM(bank1[[#Headers],[Net]]:bank1[[#This Row],[Net]]),"")</f>
        <v>366661.75</v>
      </c>
      <c r="I435" t="s">
        <v>10</v>
      </c>
    </row>
    <row r="436" spans="1:9" x14ac:dyDescent="0.35">
      <c r="A436" s="7">
        <v>45278</v>
      </c>
      <c r="B436" s="8" t="s">
        <v>15</v>
      </c>
      <c r="C436" s="8" t="s">
        <v>16</v>
      </c>
      <c r="D436" s="8">
        <v>20000</v>
      </c>
      <c r="E436" s="8" t="str" cm="1">
        <f t="array" ref="E4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6" s="8" t="s">
        <v>124</v>
      </c>
      <c r="G436" cm="1">
        <f t="array" ref="G436">_xlfn.IFS(bank1[[#This Row],[Ledger Amount Dr/Cr]]="Cr",bank1[[#This Row],[Ledger Amount]],bank1[[#This Row],[Ledger Amount Dr/Cr]]="Dr",-bank1[[#This Row],[Ledger Amount]])</f>
        <v>-20000</v>
      </c>
      <c r="H436">
        <f>IFERROR(SUM(bank1[[#Headers],[Net]]:bank1[[#This Row],[Net]]),"")</f>
        <v>346661.75</v>
      </c>
      <c r="I436" t="s">
        <v>10</v>
      </c>
    </row>
    <row r="437" spans="1:9" x14ac:dyDescent="0.35">
      <c r="A437" s="7">
        <v>45279</v>
      </c>
      <c r="B437" s="8" t="s">
        <v>15</v>
      </c>
      <c r="C437" s="8" t="s">
        <v>16</v>
      </c>
      <c r="D437" s="8">
        <v>5000</v>
      </c>
      <c r="E437" s="8" t="str" cm="1">
        <f t="array" ref="E4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7" s="8" t="s">
        <v>154</v>
      </c>
      <c r="G437" cm="1">
        <f t="array" ref="G437">_xlfn.IFS(bank1[[#This Row],[Ledger Amount Dr/Cr]]="Cr",bank1[[#This Row],[Ledger Amount]],bank1[[#This Row],[Ledger Amount Dr/Cr]]="Dr",-bank1[[#This Row],[Ledger Amount]])</f>
        <v>-5000</v>
      </c>
      <c r="H437">
        <f>IFERROR(SUM(bank1[[#Headers],[Net]]:bank1[[#This Row],[Net]]),"")</f>
        <v>341661.75</v>
      </c>
      <c r="I437" t="s">
        <v>10</v>
      </c>
    </row>
    <row r="438" spans="1:9" x14ac:dyDescent="0.35">
      <c r="A438" s="7">
        <v>45279</v>
      </c>
      <c r="B438" s="8" t="s">
        <v>11</v>
      </c>
      <c r="C438" s="8" t="s">
        <v>12</v>
      </c>
      <c r="D438" s="8">
        <v>40000</v>
      </c>
      <c r="E438" s="8" t="str" cm="1">
        <f t="array" ref="E4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38" s="8" t="s">
        <v>18</v>
      </c>
      <c r="G438" cm="1">
        <f t="array" ref="G438">_xlfn.IFS(bank1[[#This Row],[Ledger Amount Dr/Cr]]="Cr",bank1[[#This Row],[Ledger Amount]],bank1[[#This Row],[Ledger Amount Dr/Cr]]="Dr",-bank1[[#This Row],[Ledger Amount]])</f>
        <v>40000</v>
      </c>
      <c r="H438">
        <f>IFERROR(SUM(bank1[[#Headers],[Net]]:bank1[[#This Row],[Net]]),"")</f>
        <v>381661.75</v>
      </c>
      <c r="I438" t="s">
        <v>10</v>
      </c>
    </row>
    <row r="439" spans="1:9" x14ac:dyDescent="0.35">
      <c r="A439" s="7">
        <v>45279</v>
      </c>
      <c r="B439" s="8" t="s">
        <v>15</v>
      </c>
      <c r="C439" s="8" t="s">
        <v>16</v>
      </c>
      <c r="D439" s="8">
        <v>40000</v>
      </c>
      <c r="E439" s="8" t="str" cm="1">
        <f t="array" ref="E4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39" s="8" t="s">
        <v>18</v>
      </c>
      <c r="G439" cm="1">
        <f t="array" ref="G439">_xlfn.IFS(bank1[[#This Row],[Ledger Amount Dr/Cr]]="Cr",bank1[[#This Row],[Ledger Amount]],bank1[[#This Row],[Ledger Amount Dr/Cr]]="Dr",-bank1[[#This Row],[Ledger Amount]])</f>
        <v>-40000</v>
      </c>
      <c r="H439">
        <f>IFERROR(SUM(bank1[[#Headers],[Net]]:bank1[[#This Row],[Net]]),"")</f>
        <v>341661.75</v>
      </c>
      <c r="I439" t="s">
        <v>10</v>
      </c>
    </row>
    <row r="440" spans="1:9" x14ac:dyDescent="0.35">
      <c r="A440" s="7">
        <v>45280</v>
      </c>
      <c r="B440" s="8" t="s">
        <v>15</v>
      </c>
      <c r="C440" s="8" t="s">
        <v>16</v>
      </c>
      <c r="D440" s="8">
        <v>40000</v>
      </c>
      <c r="E440" s="8" t="str" cm="1">
        <f t="array" ref="E4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0" s="8" t="s">
        <v>18</v>
      </c>
      <c r="G440" cm="1">
        <f t="array" ref="G440">_xlfn.IFS(bank1[[#This Row],[Ledger Amount Dr/Cr]]="Cr",bank1[[#This Row],[Ledger Amount]],bank1[[#This Row],[Ledger Amount Dr/Cr]]="Dr",-bank1[[#This Row],[Ledger Amount]])</f>
        <v>-40000</v>
      </c>
      <c r="H440">
        <f>IFERROR(SUM(bank1[[#Headers],[Net]]:bank1[[#This Row],[Net]]),"")</f>
        <v>301661.75</v>
      </c>
      <c r="I440" t="s">
        <v>10</v>
      </c>
    </row>
    <row r="441" spans="1:9" x14ac:dyDescent="0.35">
      <c r="A441" s="7">
        <v>45280</v>
      </c>
      <c r="B441" s="8" t="s">
        <v>11</v>
      </c>
      <c r="C441" s="8" t="s">
        <v>12</v>
      </c>
      <c r="D441" s="8">
        <v>30000</v>
      </c>
      <c r="E441" s="8" t="str" cm="1">
        <f t="array" ref="E4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41" s="8" t="s">
        <v>127</v>
      </c>
      <c r="G441" cm="1">
        <f t="array" ref="G441">_xlfn.IFS(bank1[[#This Row],[Ledger Amount Dr/Cr]]="Cr",bank1[[#This Row],[Ledger Amount]],bank1[[#This Row],[Ledger Amount Dr/Cr]]="Dr",-bank1[[#This Row],[Ledger Amount]])</f>
        <v>30000</v>
      </c>
      <c r="H441">
        <f>IFERROR(SUM(bank1[[#Headers],[Net]]:bank1[[#This Row],[Net]]),"")</f>
        <v>331661.75</v>
      </c>
      <c r="I441" t="s">
        <v>10</v>
      </c>
    </row>
    <row r="442" spans="1:9" x14ac:dyDescent="0.35">
      <c r="A442" s="7">
        <v>45280</v>
      </c>
      <c r="B442" s="8" t="s">
        <v>11</v>
      </c>
      <c r="C442" s="8" t="s">
        <v>12</v>
      </c>
      <c r="D442" s="8">
        <v>50000</v>
      </c>
      <c r="E442" s="8" t="str" cm="1">
        <f t="array" ref="E4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42" s="8" t="s">
        <v>119</v>
      </c>
      <c r="G442" cm="1">
        <f t="array" ref="G442">_xlfn.IFS(bank1[[#This Row],[Ledger Amount Dr/Cr]]="Cr",bank1[[#This Row],[Ledger Amount]],bank1[[#This Row],[Ledger Amount Dr/Cr]]="Dr",-bank1[[#This Row],[Ledger Amount]])</f>
        <v>50000</v>
      </c>
      <c r="H442">
        <f>IFERROR(SUM(bank1[[#Headers],[Net]]:bank1[[#This Row],[Net]]),"")</f>
        <v>381661.75</v>
      </c>
      <c r="I442" t="s">
        <v>10</v>
      </c>
    </row>
    <row r="443" spans="1:9" x14ac:dyDescent="0.35">
      <c r="A443" s="7">
        <v>45281</v>
      </c>
      <c r="B443" s="8" t="s">
        <v>15</v>
      </c>
      <c r="C443" s="8" t="s">
        <v>16</v>
      </c>
      <c r="D443" s="8">
        <v>40000</v>
      </c>
      <c r="E443" s="8" t="str" cm="1">
        <f t="array" ref="E4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3" s="8" t="s">
        <v>124</v>
      </c>
      <c r="G443" cm="1">
        <f t="array" ref="G443">_xlfn.IFS(bank1[[#This Row],[Ledger Amount Dr/Cr]]="Cr",bank1[[#This Row],[Ledger Amount]],bank1[[#This Row],[Ledger Amount Dr/Cr]]="Dr",-bank1[[#This Row],[Ledger Amount]])</f>
        <v>-40000</v>
      </c>
      <c r="H443">
        <f>IFERROR(SUM(bank1[[#Headers],[Net]]:bank1[[#This Row],[Net]]),"")</f>
        <v>341661.75</v>
      </c>
      <c r="I443" t="s">
        <v>10</v>
      </c>
    </row>
    <row r="444" spans="1:9" x14ac:dyDescent="0.35">
      <c r="A444" s="7">
        <v>45281</v>
      </c>
      <c r="B444" s="8" t="s">
        <v>15</v>
      </c>
      <c r="C444" s="8" t="s">
        <v>16</v>
      </c>
      <c r="D444" s="8">
        <v>40000</v>
      </c>
      <c r="E444" s="8" t="str" cm="1">
        <f t="array" ref="E4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4" s="8" t="s">
        <v>124</v>
      </c>
      <c r="G444" cm="1">
        <f t="array" ref="G444">_xlfn.IFS(bank1[[#This Row],[Ledger Amount Dr/Cr]]="Cr",bank1[[#This Row],[Ledger Amount]],bank1[[#This Row],[Ledger Amount Dr/Cr]]="Dr",-bank1[[#This Row],[Ledger Amount]])</f>
        <v>-40000</v>
      </c>
      <c r="H444">
        <f>IFERROR(SUM(bank1[[#Headers],[Net]]:bank1[[#This Row],[Net]]),"")</f>
        <v>301661.75</v>
      </c>
      <c r="I444" t="s">
        <v>10</v>
      </c>
    </row>
    <row r="445" spans="1:9" x14ac:dyDescent="0.35">
      <c r="A445" s="7">
        <v>45281</v>
      </c>
      <c r="B445" s="8" t="s">
        <v>11</v>
      </c>
      <c r="C445" s="8" t="s">
        <v>12</v>
      </c>
      <c r="D445" s="8">
        <v>12500</v>
      </c>
      <c r="E445" s="8" t="str" cm="1">
        <f t="array" ref="E4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45" s="8" t="s">
        <v>18</v>
      </c>
      <c r="G445" cm="1">
        <f t="array" ref="G445">_xlfn.IFS(bank1[[#This Row],[Ledger Amount Dr/Cr]]="Cr",bank1[[#This Row],[Ledger Amount]],bank1[[#This Row],[Ledger Amount Dr/Cr]]="Dr",-bank1[[#This Row],[Ledger Amount]])</f>
        <v>12500</v>
      </c>
      <c r="H445">
        <f>IFERROR(SUM(bank1[[#Headers],[Net]]:bank1[[#This Row],[Net]]),"")</f>
        <v>314161.75</v>
      </c>
      <c r="I445" t="s">
        <v>10</v>
      </c>
    </row>
    <row r="446" spans="1:9" x14ac:dyDescent="0.35">
      <c r="A446" s="7">
        <v>45281</v>
      </c>
      <c r="B446" s="8" t="s">
        <v>11</v>
      </c>
      <c r="C446" s="8" t="s">
        <v>12</v>
      </c>
      <c r="D446" s="8">
        <v>400000</v>
      </c>
      <c r="E446" s="8" t="str" cm="1">
        <f t="array" ref="E4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46" s="8" t="s">
        <v>106</v>
      </c>
      <c r="G446" cm="1">
        <f t="array" ref="G446">_xlfn.IFS(bank1[[#This Row],[Ledger Amount Dr/Cr]]="Cr",bank1[[#This Row],[Ledger Amount]],bank1[[#This Row],[Ledger Amount Dr/Cr]]="Dr",-bank1[[#This Row],[Ledger Amount]])</f>
        <v>400000</v>
      </c>
      <c r="H446">
        <f>IFERROR(SUM(bank1[[#Headers],[Net]]:bank1[[#This Row],[Net]]),"")</f>
        <v>714161.75</v>
      </c>
      <c r="I446" t="s">
        <v>10</v>
      </c>
    </row>
    <row r="447" spans="1:9" x14ac:dyDescent="0.35">
      <c r="A447" s="7">
        <v>45282</v>
      </c>
      <c r="B447" s="8" t="s">
        <v>9</v>
      </c>
      <c r="C447" s="8" t="s">
        <v>35</v>
      </c>
      <c r="D447" s="8">
        <v>150</v>
      </c>
      <c r="E447" s="8" t="str" cm="1">
        <f t="array" ref="E4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7" s="8" t="s">
        <v>155</v>
      </c>
      <c r="G447" cm="1">
        <f t="array" ref="G447">_xlfn.IFS(bank1[[#This Row],[Ledger Amount Dr/Cr]]="Cr",bank1[[#This Row],[Ledger Amount]],bank1[[#This Row],[Ledger Amount Dr/Cr]]="Dr",-bank1[[#This Row],[Ledger Amount]])</f>
        <v>-150</v>
      </c>
      <c r="H447">
        <f>IFERROR(SUM(bank1[[#Headers],[Net]]:bank1[[#This Row],[Net]]),"")</f>
        <v>714011.75</v>
      </c>
      <c r="I447" t="s">
        <v>10</v>
      </c>
    </row>
    <row r="448" spans="1:9" x14ac:dyDescent="0.35">
      <c r="A448" s="7">
        <v>45282</v>
      </c>
      <c r="B448" s="8" t="s">
        <v>15</v>
      </c>
      <c r="C448" s="8" t="s">
        <v>16</v>
      </c>
      <c r="D448" s="8">
        <v>200000</v>
      </c>
      <c r="E448" s="8" t="str" cm="1">
        <f t="array" ref="E4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8" s="8" t="s">
        <v>115</v>
      </c>
      <c r="G448" cm="1">
        <f t="array" ref="G448">_xlfn.IFS(bank1[[#This Row],[Ledger Amount Dr/Cr]]="Cr",bank1[[#This Row],[Ledger Amount]],bank1[[#This Row],[Ledger Amount Dr/Cr]]="Dr",-bank1[[#This Row],[Ledger Amount]])</f>
        <v>-200000</v>
      </c>
      <c r="H448">
        <f>IFERROR(SUM(bank1[[#Headers],[Net]]:bank1[[#This Row],[Net]]),"")</f>
        <v>514011.75</v>
      </c>
      <c r="I448" t="s">
        <v>10</v>
      </c>
    </row>
    <row r="449" spans="1:9" x14ac:dyDescent="0.35">
      <c r="A449" s="7">
        <v>45282</v>
      </c>
      <c r="B449" s="8" t="s">
        <v>15</v>
      </c>
      <c r="C449" s="8" t="s">
        <v>16</v>
      </c>
      <c r="D449" s="8">
        <v>106500</v>
      </c>
      <c r="E449" s="8" t="str" cm="1">
        <f t="array" ref="E4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49" s="8" t="s">
        <v>134</v>
      </c>
      <c r="G449" cm="1">
        <f t="array" ref="G449">_xlfn.IFS(bank1[[#This Row],[Ledger Amount Dr/Cr]]="Cr",bank1[[#This Row],[Ledger Amount]],bank1[[#This Row],[Ledger Amount Dr/Cr]]="Dr",-bank1[[#This Row],[Ledger Amount]])</f>
        <v>-106500</v>
      </c>
      <c r="H449">
        <f>IFERROR(SUM(bank1[[#Headers],[Net]]:bank1[[#This Row],[Net]]),"")</f>
        <v>407511.75</v>
      </c>
      <c r="I449" t="s">
        <v>10</v>
      </c>
    </row>
    <row r="450" spans="1:9" x14ac:dyDescent="0.35">
      <c r="A450" s="7">
        <v>45282</v>
      </c>
      <c r="B450" s="8" t="s">
        <v>9</v>
      </c>
      <c r="C450" s="8" t="s">
        <v>22</v>
      </c>
      <c r="D450" s="8">
        <v>18</v>
      </c>
      <c r="E450" s="8" t="str" cm="1">
        <f t="array" ref="E4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50" cm="1">
        <f t="array" ref="G450">_xlfn.IFS(bank1[[#This Row],[Ledger Amount Dr/Cr]]="Cr",bank1[[#This Row],[Ledger Amount]],bank1[[#This Row],[Ledger Amount Dr/Cr]]="Dr",-bank1[[#This Row],[Ledger Amount]])</f>
        <v>-18</v>
      </c>
      <c r="H450">
        <f>IFERROR(SUM(bank1[[#Headers],[Net]]:bank1[[#This Row],[Net]]),"")</f>
        <v>407493.75</v>
      </c>
      <c r="I450" t="s">
        <v>10</v>
      </c>
    </row>
    <row r="451" spans="1:9" x14ac:dyDescent="0.35">
      <c r="A451" s="7">
        <v>45282</v>
      </c>
      <c r="B451" s="8" t="s">
        <v>15</v>
      </c>
      <c r="C451" s="8" t="s">
        <v>16</v>
      </c>
      <c r="D451" s="8">
        <v>100000</v>
      </c>
      <c r="E451" s="8" t="str" cm="1">
        <f t="array" ref="E4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51" s="8" t="s">
        <v>132</v>
      </c>
      <c r="G451" cm="1">
        <f t="array" ref="G451">_xlfn.IFS(bank1[[#This Row],[Ledger Amount Dr/Cr]]="Cr",bank1[[#This Row],[Ledger Amount]],bank1[[#This Row],[Ledger Amount Dr/Cr]]="Dr",-bank1[[#This Row],[Ledger Amount]])</f>
        <v>-100000</v>
      </c>
      <c r="H451">
        <f>IFERROR(SUM(bank1[[#Headers],[Net]]:bank1[[#This Row],[Net]]),"")</f>
        <v>307493.75</v>
      </c>
      <c r="I451" t="s">
        <v>10</v>
      </c>
    </row>
    <row r="452" spans="1:9" x14ac:dyDescent="0.35">
      <c r="A452" s="7">
        <v>45282</v>
      </c>
      <c r="B452" s="8" t="s">
        <v>9</v>
      </c>
      <c r="C452" s="8" t="s">
        <v>22</v>
      </c>
      <c r="D452" s="8">
        <v>6</v>
      </c>
      <c r="E452" s="8" t="str" cm="1">
        <f t="array" ref="E4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52" cm="1">
        <f t="array" ref="G452">_xlfn.IFS(bank1[[#This Row],[Ledger Amount Dr/Cr]]="Cr",bank1[[#This Row],[Ledger Amount]],bank1[[#This Row],[Ledger Amount Dr/Cr]]="Dr",-bank1[[#This Row],[Ledger Amount]])</f>
        <v>-6</v>
      </c>
      <c r="H452">
        <f>IFERROR(SUM(bank1[[#Headers],[Net]]:bank1[[#This Row],[Net]]),"")</f>
        <v>307487.75</v>
      </c>
      <c r="I452" t="s">
        <v>10</v>
      </c>
    </row>
    <row r="453" spans="1:9" x14ac:dyDescent="0.35">
      <c r="A453" s="7">
        <v>45282</v>
      </c>
      <c r="B453" s="8" t="s">
        <v>15</v>
      </c>
      <c r="C453" s="8" t="s">
        <v>16</v>
      </c>
      <c r="D453" s="8">
        <v>216200</v>
      </c>
      <c r="E453" s="8" t="str" cm="1">
        <f t="array" ref="E4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53" s="8" t="s">
        <v>131</v>
      </c>
      <c r="G453" cm="1">
        <f t="array" ref="G453">_xlfn.IFS(bank1[[#This Row],[Ledger Amount Dr/Cr]]="Cr",bank1[[#This Row],[Ledger Amount]],bank1[[#This Row],[Ledger Amount Dr/Cr]]="Dr",-bank1[[#This Row],[Ledger Amount]])</f>
        <v>-216200</v>
      </c>
      <c r="H453">
        <f>IFERROR(SUM(bank1[[#Headers],[Net]]:bank1[[#This Row],[Net]]),"")</f>
        <v>91287.75</v>
      </c>
      <c r="I453" t="s">
        <v>10</v>
      </c>
    </row>
    <row r="454" spans="1:9" x14ac:dyDescent="0.35">
      <c r="A454" s="7">
        <v>45282</v>
      </c>
      <c r="B454" s="8" t="s">
        <v>9</v>
      </c>
      <c r="C454" s="8" t="s">
        <v>22</v>
      </c>
      <c r="D454" s="8">
        <v>29</v>
      </c>
      <c r="E454" s="8" t="str" cm="1">
        <f t="array" ref="E4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54" cm="1">
        <f t="array" ref="G454">_xlfn.IFS(bank1[[#This Row],[Ledger Amount Dr/Cr]]="Cr",bank1[[#This Row],[Ledger Amount]],bank1[[#This Row],[Ledger Amount Dr/Cr]]="Dr",-bank1[[#This Row],[Ledger Amount]])</f>
        <v>-29</v>
      </c>
      <c r="H454">
        <f>IFERROR(SUM(bank1[[#Headers],[Net]]:bank1[[#This Row],[Net]]),"")</f>
        <v>91258.75</v>
      </c>
      <c r="I454" t="s">
        <v>10</v>
      </c>
    </row>
    <row r="455" spans="1:9" x14ac:dyDescent="0.35">
      <c r="A455" s="7">
        <v>45282</v>
      </c>
      <c r="B455" s="8" t="s">
        <v>15</v>
      </c>
      <c r="C455" s="8" t="s">
        <v>16</v>
      </c>
      <c r="D455" s="8">
        <v>113000</v>
      </c>
      <c r="E455" s="8" t="str" cm="1">
        <f t="array" ref="E4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55" s="8" t="s">
        <v>122</v>
      </c>
      <c r="G455" cm="1">
        <f t="array" ref="G455">_xlfn.IFS(bank1[[#This Row],[Ledger Amount Dr/Cr]]="Cr",bank1[[#This Row],[Ledger Amount]],bank1[[#This Row],[Ledger Amount Dr/Cr]]="Dr",-bank1[[#This Row],[Ledger Amount]])</f>
        <v>-113000</v>
      </c>
      <c r="H455">
        <f>IFERROR(SUM(bank1[[#Headers],[Net]]:bank1[[#This Row],[Net]]),"")</f>
        <v>-21741.25</v>
      </c>
      <c r="I455" t="s">
        <v>10</v>
      </c>
    </row>
    <row r="456" spans="1:9" x14ac:dyDescent="0.35">
      <c r="A456" s="7">
        <v>45282</v>
      </c>
      <c r="B456" s="8" t="s">
        <v>9</v>
      </c>
      <c r="C456" s="8" t="s">
        <v>22</v>
      </c>
      <c r="D456" s="8">
        <v>17.7</v>
      </c>
      <c r="E456" s="8" t="str" cm="1">
        <f t="array" ref="E4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56" cm="1">
        <f t="array" ref="G456">_xlfn.IFS(bank1[[#This Row],[Ledger Amount Dr/Cr]]="Cr",bank1[[#This Row],[Ledger Amount]],bank1[[#This Row],[Ledger Amount Dr/Cr]]="Dr",-bank1[[#This Row],[Ledger Amount]])</f>
        <v>-17.7</v>
      </c>
      <c r="H456">
        <f>IFERROR(SUM(bank1[[#Headers],[Net]]:bank1[[#This Row],[Net]]),"")</f>
        <v>-21758.95</v>
      </c>
      <c r="I456" t="s">
        <v>10</v>
      </c>
    </row>
    <row r="457" spans="1:9" x14ac:dyDescent="0.35">
      <c r="A457" s="7">
        <v>45282</v>
      </c>
      <c r="B457" s="8" t="s">
        <v>11</v>
      </c>
      <c r="C457" s="8" t="s">
        <v>12</v>
      </c>
      <c r="D457" s="8">
        <v>100000</v>
      </c>
      <c r="E457" s="8" t="str" cm="1">
        <f t="array" ref="E4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57" s="8" t="s">
        <v>110</v>
      </c>
      <c r="G457" cm="1">
        <f t="array" ref="G457">_xlfn.IFS(bank1[[#This Row],[Ledger Amount Dr/Cr]]="Cr",bank1[[#This Row],[Ledger Amount]],bank1[[#This Row],[Ledger Amount Dr/Cr]]="Dr",-bank1[[#This Row],[Ledger Amount]])</f>
        <v>100000</v>
      </c>
      <c r="H457">
        <f>IFERROR(SUM(bank1[[#Headers],[Net]]:bank1[[#This Row],[Net]]),"")</f>
        <v>78241.05</v>
      </c>
      <c r="I457" t="s">
        <v>10</v>
      </c>
    </row>
    <row r="458" spans="1:9" x14ac:dyDescent="0.35">
      <c r="A458" s="7">
        <v>45282</v>
      </c>
      <c r="B458" s="8" t="s">
        <v>15</v>
      </c>
      <c r="C458" s="8" t="s">
        <v>16</v>
      </c>
      <c r="D458" s="8">
        <v>30000</v>
      </c>
      <c r="E458" s="8" t="str" cm="1">
        <f t="array" ref="E4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58" s="8" t="s">
        <v>18</v>
      </c>
      <c r="G458" cm="1">
        <f t="array" ref="G458">_xlfn.IFS(bank1[[#This Row],[Ledger Amount Dr/Cr]]="Cr",bank1[[#This Row],[Ledger Amount]],bank1[[#This Row],[Ledger Amount Dr/Cr]]="Dr",-bank1[[#This Row],[Ledger Amount]])</f>
        <v>-30000</v>
      </c>
      <c r="H458">
        <f>IFERROR(SUM(bank1[[#Headers],[Net]]:bank1[[#This Row],[Net]]),"")</f>
        <v>48241.05</v>
      </c>
      <c r="I458" t="s">
        <v>10</v>
      </c>
    </row>
    <row r="459" spans="1:9" x14ac:dyDescent="0.35">
      <c r="A459" s="7">
        <v>45282</v>
      </c>
      <c r="B459" s="8" t="s">
        <v>11</v>
      </c>
      <c r="C459" s="8" t="s">
        <v>12</v>
      </c>
      <c r="D459" s="8">
        <v>30000</v>
      </c>
      <c r="E459" s="8" t="str" cm="1">
        <f t="array" ref="E4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59" s="8" t="s">
        <v>18</v>
      </c>
      <c r="G459" cm="1">
        <f t="array" ref="G459">_xlfn.IFS(bank1[[#This Row],[Ledger Amount Dr/Cr]]="Cr",bank1[[#This Row],[Ledger Amount]],bank1[[#This Row],[Ledger Amount Dr/Cr]]="Dr",-bank1[[#This Row],[Ledger Amount]])</f>
        <v>30000</v>
      </c>
      <c r="H459">
        <f>IFERROR(SUM(bank1[[#Headers],[Net]]:bank1[[#This Row],[Net]]),"")</f>
        <v>78241.05</v>
      </c>
      <c r="I459" t="s">
        <v>10</v>
      </c>
    </row>
    <row r="460" spans="1:9" x14ac:dyDescent="0.35">
      <c r="A460" s="7">
        <v>45282</v>
      </c>
      <c r="B460" s="8" t="s">
        <v>11</v>
      </c>
      <c r="C460" s="8" t="s">
        <v>12</v>
      </c>
      <c r="D460" s="8">
        <v>10000</v>
      </c>
      <c r="E460" s="8" t="str" cm="1">
        <f t="array" ref="E4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60" s="8" t="s">
        <v>18</v>
      </c>
      <c r="G460" cm="1">
        <f t="array" ref="G460">_xlfn.IFS(bank1[[#This Row],[Ledger Amount Dr/Cr]]="Cr",bank1[[#This Row],[Ledger Amount]],bank1[[#This Row],[Ledger Amount Dr/Cr]]="Dr",-bank1[[#This Row],[Ledger Amount]])</f>
        <v>10000</v>
      </c>
      <c r="H460">
        <f>IFERROR(SUM(bank1[[#Headers],[Net]]:bank1[[#This Row],[Net]]),"")</f>
        <v>88241.05</v>
      </c>
      <c r="I460" t="s">
        <v>10</v>
      </c>
    </row>
    <row r="461" spans="1:9" x14ac:dyDescent="0.35">
      <c r="A461" s="7">
        <v>45282</v>
      </c>
      <c r="B461" s="8" t="s">
        <v>11</v>
      </c>
      <c r="C461" s="8" t="s">
        <v>12</v>
      </c>
      <c r="D461" s="8">
        <v>78000</v>
      </c>
      <c r="E461" s="8" t="str" cm="1">
        <f t="array" ref="E4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61" s="8" t="s">
        <v>110</v>
      </c>
      <c r="G461" cm="1">
        <f t="array" ref="G461">_xlfn.IFS(bank1[[#This Row],[Ledger Amount Dr/Cr]]="Cr",bank1[[#This Row],[Ledger Amount]],bank1[[#This Row],[Ledger Amount Dr/Cr]]="Dr",-bank1[[#This Row],[Ledger Amount]])</f>
        <v>78000</v>
      </c>
      <c r="H461">
        <f>IFERROR(SUM(bank1[[#Headers],[Net]]:bank1[[#This Row],[Net]]),"")</f>
        <v>166241.04999999999</v>
      </c>
      <c r="I461" t="s">
        <v>10</v>
      </c>
    </row>
    <row r="462" spans="1:9" x14ac:dyDescent="0.35">
      <c r="A462" s="7">
        <v>45283</v>
      </c>
      <c r="B462" s="8" t="s">
        <v>11</v>
      </c>
      <c r="C462" s="8" t="s">
        <v>12</v>
      </c>
      <c r="D462" s="8">
        <v>8000</v>
      </c>
      <c r="E462" s="8" t="str" cm="1">
        <f t="array" ref="E4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62" s="8" t="s">
        <v>18</v>
      </c>
      <c r="G462" cm="1">
        <f t="array" ref="G462">_xlfn.IFS(bank1[[#This Row],[Ledger Amount Dr/Cr]]="Cr",bank1[[#This Row],[Ledger Amount]],bank1[[#This Row],[Ledger Amount Dr/Cr]]="Dr",-bank1[[#This Row],[Ledger Amount]])</f>
        <v>8000</v>
      </c>
      <c r="H462">
        <f>IFERROR(SUM(bank1[[#Headers],[Net]]:bank1[[#This Row],[Net]]),"")</f>
        <v>174241.05</v>
      </c>
      <c r="I462" t="s">
        <v>10</v>
      </c>
    </row>
    <row r="463" spans="1:9" x14ac:dyDescent="0.35">
      <c r="A463" s="7">
        <v>45283</v>
      </c>
      <c r="B463" s="8" t="s">
        <v>15</v>
      </c>
      <c r="C463" s="8" t="s">
        <v>16</v>
      </c>
      <c r="D463" s="8">
        <v>65000</v>
      </c>
      <c r="E463" s="8" t="str" cm="1">
        <f t="array" ref="E4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63" s="8" t="s">
        <v>122</v>
      </c>
      <c r="G463" cm="1">
        <f t="array" ref="G463">_xlfn.IFS(bank1[[#This Row],[Ledger Amount Dr/Cr]]="Cr",bank1[[#This Row],[Ledger Amount]],bank1[[#This Row],[Ledger Amount Dr/Cr]]="Dr",-bank1[[#This Row],[Ledger Amount]])</f>
        <v>-65000</v>
      </c>
      <c r="H463">
        <f>IFERROR(SUM(bank1[[#Headers],[Net]]:bank1[[#This Row],[Net]]),"")</f>
        <v>109241.04999999999</v>
      </c>
      <c r="I463" t="s">
        <v>10</v>
      </c>
    </row>
    <row r="464" spans="1:9" x14ac:dyDescent="0.35">
      <c r="A464" s="7">
        <v>45283</v>
      </c>
      <c r="B464" s="8" t="s">
        <v>9</v>
      </c>
      <c r="C464" s="8" t="s">
        <v>22</v>
      </c>
      <c r="D464" s="8">
        <v>9.44</v>
      </c>
      <c r="E464" s="8" t="str" cm="1">
        <f t="array" ref="E4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64" cm="1">
        <f t="array" ref="G464">_xlfn.IFS(bank1[[#This Row],[Ledger Amount Dr/Cr]]="Cr",bank1[[#This Row],[Ledger Amount]],bank1[[#This Row],[Ledger Amount Dr/Cr]]="Dr",-bank1[[#This Row],[Ledger Amount]])</f>
        <v>-9.44</v>
      </c>
      <c r="H464">
        <f>IFERROR(SUM(bank1[[#Headers],[Net]]:bank1[[#This Row],[Net]]),"")</f>
        <v>109231.60999999999</v>
      </c>
      <c r="I464" t="s">
        <v>10</v>
      </c>
    </row>
    <row r="465" spans="1:9" x14ac:dyDescent="0.35">
      <c r="A465" s="7">
        <v>45283</v>
      </c>
      <c r="B465" s="8" t="s">
        <v>15</v>
      </c>
      <c r="C465" s="8" t="s">
        <v>16</v>
      </c>
      <c r="D465" s="8">
        <v>98300</v>
      </c>
      <c r="E465" s="8" t="str" cm="1">
        <f t="array" ref="E4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65" s="8" t="s">
        <v>132</v>
      </c>
      <c r="G465" cm="1">
        <f t="array" ref="G465">_xlfn.IFS(bank1[[#This Row],[Ledger Amount Dr/Cr]]="Cr",bank1[[#This Row],[Ledger Amount]],bank1[[#This Row],[Ledger Amount Dr/Cr]]="Dr",-bank1[[#This Row],[Ledger Amount]])</f>
        <v>-98300</v>
      </c>
      <c r="H465">
        <f>IFERROR(SUM(bank1[[#Headers],[Net]]:bank1[[#This Row],[Net]]),"")</f>
        <v>10931.609999999986</v>
      </c>
      <c r="I465" t="s">
        <v>10</v>
      </c>
    </row>
    <row r="466" spans="1:9" x14ac:dyDescent="0.35">
      <c r="A466" s="7">
        <v>45283</v>
      </c>
      <c r="B466" s="8" t="s">
        <v>9</v>
      </c>
      <c r="C466" s="8" t="s">
        <v>22</v>
      </c>
      <c r="D466" s="8">
        <v>9.44</v>
      </c>
      <c r="E466" s="8" t="str" cm="1">
        <f t="array" ref="E4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66" cm="1">
        <f t="array" ref="G466">_xlfn.IFS(bank1[[#This Row],[Ledger Amount Dr/Cr]]="Cr",bank1[[#This Row],[Ledger Amount]],bank1[[#This Row],[Ledger Amount Dr/Cr]]="Dr",-bank1[[#This Row],[Ledger Amount]])</f>
        <v>-9.44</v>
      </c>
      <c r="H466">
        <f>IFERROR(SUM(bank1[[#Headers],[Net]]:bank1[[#This Row],[Net]]),"")</f>
        <v>10922.169999999986</v>
      </c>
      <c r="I466" t="s">
        <v>10</v>
      </c>
    </row>
    <row r="467" spans="1:9" x14ac:dyDescent="0.35">
      <c r="A467" s="7">
        <v>45283</v>
      </c>
      <c r="B467" s="8" t="s">
        <v>15</v>
      </c>
      <c r="C467" s="8" t="s">
        <v>16</v>
      </c>
      <c r="D467" s="8">
        <v>10000</v>
      </c>
      <c r="E467" s="8" t="str" cm="1">
        <f t="array" ref="E4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67" s="8" t="s">
        <v>18</v>
      </c>
      <c r="G467" cm="1">
        <f t="array" ref="G467">_xlfn.IFS(bank1[[#This Row],[Ledger Amount Dr/Cr]]="Cr",bank1[[#This Row],[Ledger Amount]],bank1[[#This Row],[Ledger Amount Dr/Cr]]="Dr",-bank1[[#This Row],[Ledger Amount]])</f>
        <v>-10000</v>
      </c>
      <c r="H467">
        <f>IFERROR(SUM(bank1[[#Headers],[Net]]:bank1[[#This Row],[Net]]),"")</f>
        <v>922.16999999998552</v>
      </c>
      <c r="I467" t="s">
        <v>10</v>
      </c>
    </row>
    <row r="468" spans="1:9" x14ac:dyDescent="0.35">
      <c r="A468" s="7">
        <v>45283</v>
      </c>
      <c r="B468" s="8" t="s">
        <v>11</v>
      </c>
      <c r="C468" s="8" t="s">
        <v>12</v>
      </c>
      <c r="D468" s="8">
        <v>1200</v>
      </c>
      <c r="E468" s="8" t="str" cm="1">
        <f t="array" ref="E4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68" s="8" t="s">
        <v>18</v>
      </c>
      <c r="G468" cm="1">
        <f t="array" ref="G468">_xlfn.IFS(bank1[[#This Row],[Ledger Amount Dr/Cr]]="Cr",bank1[[#This Row],[Ledger Amount]],bank1[[#This Row],[Ledger Amount Dr/Cr]]="Dr",-bank1[[#This Row],[Ledger Amount]])</f>
        <v>1200</v>
      </c>
      <c r="H468">
        <f>IFERROR(SUM(bank1[[#Headers],[Net]]:bank1[[#This Row],[Net]]),"")</f>
        <v>2122.1699999999855</v>
      </c>
      <c r="I468" t="s">
        <v>10</v>
      </c>
    </row>
    <row r="469" spans="1:9" x14ac:dyDescent="0.35">
      <c r="A469" s="7">
        <v>45283</v>
      </c>
      <c r="B469" s="8" t="s">
        <v>9</v>
      </c>
      <c r="C469" s="8" t="s">
        <v>22</v>
      </c>
      <c r="D469" s="8">
        <v>44</v>
      </c>
      <c r="E469" s="8" t="str" cm="1">
        <f t="array" ref="E4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69" cm="1">
        <f t="array" ref="G469">_xlfn.IFS(bank1[[#This Row],[Ledger Amount Dr/Cr]]="Cr",bank1[[#This Row],[Ledger Amount]],bank1[[#This Row],[Ledger Amount Dr/Cr]]="Dr",-bank1[[#This Row],[Ledger Amount]])</f>
        <v>-44</v>
      </c>
      <c r="H469">
        <f>IFERROR(SUM(bank1[[#Headers],[Net]]:bank1[[#This Row],[Net]]),"")</f>
        <v>2078.1699999999855</v>
      </c>
      <c r="I469" t="s">
        <v>10</v>
      </c>
    </row>
    <row r="470" spans="1:9" x14ac:dyDescent="0.35">
      <c r="A470" s="7">
        <v>45285</v>
      </c>
      <c r="B470" s="8" t="s">
        <v>15</v>
      </c>
      <c r="C470" s="8" t="s">
        <v>16</v>
      </c>
      <c r="D470" s="8">
        <v>10000</v>
      </c>
      <c r="E470" s="8" t="str" cm="1">
        <f t="array" ref="E4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0" s="8" t="s">
        <v>134</v>
      </c>
      <c r="G470" cm="1">
        <f t="array" ref="G470">_xlfn.IFS(bank1[[#This Row],[Ledger Amount Dr/Cr]]="Cr",bank1[[#This Row],[Ledger Amount]],bank1[[#This Row],[Ledger Amount Dr/Cr]]="Dr",-bank1[[#This Row],[Ledger Amount]])</f>
        <v>-10000</v>
      </c>
      <c r="H470">
        <f>IFERROR(SUM(bank1[[#Headers],[Net]]:bank1[[#This Row],[Net]]),"")</f>
        <v>-7921.8300000000145</v>
      </c>
      <c r="I470" t="s">
        <v>10</v>
      </c>
    </row>
    <row r="471" spans="1:9" x14ac:dyDescent="0.35">
      <c r="A471" s="7">
        <v>45285</v>
      </c>
      <c r="B471" s="8" t="s">
        <v>9</v>
      </c>
      <c r="C471" s="8" t="s">
        <v>22</v>
      </c>
      <c r="D471" s="8">
        <v>5.9</v>
      </c>
      <c r="E471" s="8" t="str" cm="1">
        <f t="array" ref="E4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71" cm="1">
        <f t="array" ref="G471">_xlfn.IFS(bank1[[#This Row],[Ledger Amount Dr/Cr]]="Cr",bank1[[#This Row],[Ledger Amount]],bank1[[#This Row],[Ledger Amount Dr/Cr]]="Dr",-bank1[[#This Row],[Ledger Amount]])</f>
        <v>-5.9</v>
      </c>
      <c r="H471">
        <f>IFERROR(SUM(bank1[[#Headers],[Net]]:bank1[[#This Row],[Net]]),"")</f>
        <v>-7927.7300000000141</v>
      </c>
      <c r="I471" t="s">
        <v>10</v>
      </c>
    </row>
    <row r="472" spans="1:9" x14ac:dyDescent="0.35">
      <c r="A472" s="7">
        <v>45285</v>
      </c>
      <c r="B472" s="8" t="s">
        <v>15</v>
      </c>
      <c r="C472" s="8" t="s">
        <v>16</v>
      </c>
      <c r="D472" s="8">
        <v>12000</v>
      </c>
      <c r="E472" s="8" t="str" cm="1">
        <f t="array" ref="E4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2" s="8" t="s">
        <v>18</v>
      </c>
      <c r="G472" cm="1">
        <f t="array" ref="G472">_xlfn.IFS(bank1[[#This Row],[Ledger Amount Dr/Cr]]="Cr",bank1[[#This Row],[Ledger Amount]],bank1[[#This Row],[Ledger Amount Dr/Cr]]="Dr",-bank1[[#This Row],[Ledger Amount]])</f>
        <v>-12000</v>
      </c>
      <c r="H472">
        <f>IFERROR(SUM(bank1[[#Headers],[Net]]:bank1[[#This Row],[Net]]),"")</f>
        <v>-19927.730000000014</v>
      </c>
      <c r="I472" t="s">
        <v>10</v>
      </c>
    </row>
    <row r="473" spans="1:9" x14ac:dyDescent="0.35">
      <c r="A473" s="7">
        <v>45286</v>
      </c>
      <c r="B473" s="8" t="s">
        <v>15</v>
      </c>
      <c r="C473" s="8" t="s">
        <v>16</v>
      </c>
      <c r="D473" s="8">
        <v>12000</v>
      </c>
      <c r="E473" s="8" t="str" cm="1">
        <f t="array" ref="E4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3" s="8" t="s">
        <v>124</v>
      </c>
      <c r="G473" cm="1">
        <f t="array" ref="G473">_xlfn.IFS(bank1[[#This Row],[Ledger Amount Dr/Cr]]="Cr",bank1[[#This Row],[Ledger Amount]],bank1[[#This Row],[Ledger Amount Dr/Cr]]="Dr",-bank1[[#This Row],[Ledger Amount]])</f>
        <v>-12000</v>
      </c>
      <c r="H473">
        <f>IFERROR(SUM(bank1[[#Headers],[Net]]:bank1[[#This Row],[Net]]),"")</f>
        <v>-31927.730000000014</v>
      </c>
      <c r="I473" t="s">
        <v>10</v>
      </c>
    </row>
    <row r="474" spans="1:9" x14ac:dyDescent="0.35">
      <c r="A474" s="7">
        <v>45286</v>
      </c>
      <c r="B474" s="8" t="s">
        <v>15</v>
      </c>
      <c r="C474" s="8" t="s">
        <v>16</v>
      </c>
      <c r="D474" s="8">
        <v>10000</v>
      </c>
      <c r="E474" s="8" t="str" cm="1">
        <f t="array" ref="E4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4" s="8" t="s">
        <v>18</v>
      </c>
      <c r="G474" cm="1">
        <f t="array" ref="G474">_xlfn.IFS(bank1[[#This Row],[Ledger Amount Dr/Cr]]="Cr",bank1[[#This Row],[Ledger Amount]],bank1[[#This Row],[Ledger Amount Dr/Cr]]="Dr",-bank1[[#This Row],[Ledger Amount]])</f>
        <v>-10000</v>
      </c>
      <c r="H474">
        <f>IFERROR(SUM(bank1[[#Headers],[Net]]:bank1[[#This Row],[Net]]),"")</f>
        <v>-41927.73000000001</v>
      </c>
      <c r="I474" t="s">
        <v>10</v>
      </c>
    </row>
    <row r="475" spans="1:9" x14ac:dyDescent="0.35">
      <c r="A475" s="7">
        <v>45286</v>
      </c>
      <c r="B475" s="8" t="s">
        <v>25</v>
      </c>
      <c r="C475" s="8" t="s">
        <v>26</v>
      </c>
      <c r="D475" s="8">
        <v>50000</v>
      </c>
      <c r="E475" s="8" t="str" cm="1">
        <f t="array" ref="E4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75" s="8" t="s">
        <v>34</v>
      </c>
      <c r="G475" cm="1">
        <f t="array" ref="G475">_xlfn.IFS(bank1[[#This Row],[Ledger Amount Dr/Cr]]="Cr",bank1[[#This Row],[Ledger Amount]],bank1[[#This Row],[Ledger Amount Dr/Cr]]="Dr",-bank1[[#This Row],[Ledger Amount]])</f>
        <v>50000</v>
      </c>
      <c r="H475">
        <f>IFERROR(SUM(bank1[[#Headers],[Net]]:bank1[[#This Row],[Net]]),"")</f>
        <v>8072.2699999999895</v>
      </c>
      <c r="I475" t="s">
        <v>10</v>
      </c>
    </row>
    <row r="476" spans="1:9" x14ac:dyDescent="0.35">
      <c r="A476" s="7">
        <v>45286</v>
      </c>
      <c r="B476" s="8" t="s">
        <v>9</v>
      </c>
      <c r="C476" s="8" t="s">
        <v>35</v>
      </c>
      <c r="D476" s="8">
        <v>800</v>
      </c>
      <c r="E476" s="8" t="str" cm="1">
        <f t="array" ref="E4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6" s="8" t="s">
        <v>156</v>
      </c>
      <c r="G476" cm="1">
        <f t="array" ref="G476">_xlfn.IFS(bank1[[#This Row],[Ledger Amount Dr/Cr]]="Cr",bank1[[#This Row],[Ledger Amount]],bank1[[#This Row],[Ledger Amount Dr/Cr]]="Dr",-bank1[[#This Row],[Ledger Amount]])</f>
        <v>-800</v>
      </c>
      <c r="H476">
        <f>IFERROR(SUM(bank1[[#Headers],[Net]]:bank1[[#This Row],[Net]]),"")</f>
        <v>7272.2699999999895</v>
      </c>
      <c r="I476" t="s">
        <v>10</v>
      </c>
    </row>
    <row r="477" spans="1:9" x14ac:dyDescent="0.35">
      <c r="A477" s="7">
        <v>45286</v>
      </c>
      <c r="B477" s="8" t="s">
        <v>9</v>
      </c>
      <c r="C477" s="8" t="s">
        <v>35</v>
      </c>
      <c r="D477" s="8">
        <v>300</v>
      </c>
      <c r="E477" s="8" t="str" cm="1">
        <f t="array" ref="E4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77" s="8" t="s">
        <v>156</v>
      </c>
      <c r="G477" cm="1">
        <f t="array" ref="G477">_xlfn.IFS(bank1[[#This Row],[Ledger Amount Dr/Cr]]="Cr",bank1[[#This Row],[Ledger Amount]],bank1[[#This Row],[Ledger Amount Dr/Cr]]="Dr",-bank1[[#This Row],[Ledger Amount]])</f>
        <v>-300</v>
      </c>
      <c r="H477">
        <f>IFERROR(SUM(bank1[[#Headers],[Net]]:bank1[[#This Row],[Net]]),"")</f>
        <v>6972.2699999999895</v>
      </c>
      <c r="I477" t="s">
        <v>10</v>
      </c>
    </row>
    <row r="478" spans="1:9" x14ac:dyDescent="0.35">
      <c r="A478" s="7">
        <v>45286</v>
      </c>
      <c r="B478" s="8" t="s">
        <v>11</v>
      </c>
      <c r="C478" s="8" t="s">
        <v>12</v>
      </c>
      <c r="D478" s="8">
        <v>12000</v>
      </c>
      <c r="E478" s="8" t="str" cm="1">
        <f t="array" ref="E4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78" s="8" t="s">
        <v>157</v>
      </c>
      <c r="G478" cm="1">
        <f t="array" ref="G478">_xlfn.IFS(bank1[[#This Row],[Ledger Amount Dr/Cr]]="Cr",bank1[[#This Row],[Ledger Amount]],bank1[[#This Row],[Ledger Amount Dr/Cr]]="Dr",-bank1[[#This Row],[Ledger Amount]])</f>
        <v>12000</v>
      </c>
      <c r="H478">
        <f>IFERROR(SUM(bank1[[#Headers],[Net]]:bank1[[#This Row],[Net]]),"")</f>
        <v>18972.26999999999</v>
      </c>
      <c r="I478" t="s">
        <v>10</v>
      </c>
    </row>
    <row r="479" spans="1:9" x14ac:dyDescent="0.35">
      <c r="A479" s="7">
        <v>45286</v>
      </c>
      <c r="B479" s="8" t="s">
        <v>11</v>
      </c>
      <c r="C479" s="8" t="s">
        <v>12</v>
      </c>
      <c r="D479" s="8">
        <v>300000</v>
      </c>
      <c r="E479" s="8" t="str" cm="1">
        <f t="array" ref="E4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79" s="8" t="s">
        <v>135</v>
      </c>
      <c r="G479" cm="1">
        <f t="array" ref="G479">_xlfn.IFS(bank1[[#This Row],[Ledger Amount Dr/Cr]]="Cr",bank1[[#This Row],[Ledger Amount]],bank1[[#This Row],[Ledger Amount Dr/Cr]]="Dr",-bank1[[#This Row],[Ledger Amount]])</f>
        <v>300000</v>
      </c>
      <c r="H479">
        <f>IFERROR(SUM(bank1[[#Headers],[Net]]:bank1[[#This Row],[Net]]),"")</f>
        <v>318972.27</v>
      </c>
      <c r="I479" t="s">
        <v>10</v>
      </c>
    </row>
    <row r="480" spans="1:9" x14ac:dyDescent="0.35">
      <c r="A480" s="7">
        <v>45287</v>
      </c>
      <c r="B480" s="8" t="s">
        <v>15</v>
      </c>
      <c r="C480" s="8" t="s">
        <v>16</v>
      </c>
      <c r="D480" s="8">
        <v>100000</v>
      </c>
      <c r="E480" s="8" t="str" cm="1">
        <f t="array" ref="E4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0" s="8" t="s">
        <v>115</v>
      </c>
      <c r="G480" cm="1">
        <f t="array" ref="G480">_xlfn.IFS(bank1[[#This Row],[Ledger Amount Dr/Cr]]="Cr",bank1[[#This Row],[Ledger Amount]],bank1[[#This Row],[Ledger Amount Dr/Cr]]="Dr",-bank1[[#This Row],[Ledger Amount]])</f>
        <v>-100000</v>
      </c>
      <c r="H480">
        <f>IFERROR(SUM(bank1[[#Headers],[Net]]:bank1[[#This Row],[Net]]),"")</f>
        <v>218972.27000000002</v>
      </c>
      <c r="I480" t="s">
        <v>10</v>
      </c>
    </row>
    <row r="481" spans="1:9" x14ac:dyDescent="0.35">
      <c r="A481" s="7">
        <v>45287</v>
      </c>
      <c r="B481" s="8" t="s">
        <v>11</v>
      </c>
      <c r="C481" s="8" t="s">
        <v>12</v>
      </c>
      <c r="D481" s="8">
        <v>50000</v>
      </c>
      <c r="E481" s="8" t="str" cm="1">
        <f t="array" ref="E4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81" s="8" t="s">
        <v>119</v>
      </c>
      <c r="G481" cm="1">
        <f t="array" ref="G481">_xlfn.IFS(bank1[[#This Row],[Ledger Amount Dr/Cr]]="Cr",bank1[[#This Row],[Ledger Amount]],bank1[[#This Row],[Ledger Amount Dr/Cr]]="Dr",-bank1[[#This Row],[Ledger Amount]])</f>
        <v>50000</v>
      </c>
      <c r="H481">
        <f>IFERROR(SUM(bank1[[#Headers],[Net]]:bank1[[#This Row],[Net]]),"")</f>
        <v>268972.27</v>
      </c>
      <c r="I481" t="s">
        <v>10</v>
      </c>
    </row>
    <row r="482" spans="1:9" x14ac:dyDescent="0.35">
      <c r="A482" s="7">
        <v>45287</v>
      </c>
      <c r="B482" s="8" t="s">
        <v>15</v>
      </c>
      <c r="C482" s="8" t="s">
        <v>16</v>
      </c>
      <c r="D482" s="8">
        <v>50000</v>
      </c>
      <c r="E482" s="8" t="str" cm="1">
        <f t="array" ref="E4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2" s="8" t="s">
        <v>158</v>
      </c>
      <c r="G482" cm="1">
        <f t="array" ref="G482">_xlfn.IFS(bank1[[#This Row],[Ledger Amount Dr/Cr]]="Cr",bank1[[#This Row],[Ledger Amount]],bank1[[#This Row],[Ledger Amount Dr/Cr]]="Dr",-bank1[[#This Row],[Ledger Amount]])</f>
        <v>-50000</v>
      </c>
      <c r="H482">
        <f>IFERROR(SUM(bank1[[#Headers],[Net]]:bank1[[#This Row],[Net]]),"")</f>
        <v>218972.27000000002</v>
      </c>
      <c r="I482" t="s">
        <v>10</v>
      </c>
    </row>
    <row r="483" spans="1:9" x14ac:dyDescent="0.35">
      <c r="A483" s="7">
        <v>45288</v>
      </c>
      <c r="B483" s="8" t="s">
        <v>15</v>
      </c>
      <c r="C483" s="8" t="s">
        <v>16</v>
      </c>
      <c r="D483" s="8">
        <v>148000</v>
      </c>
      <c r="E483" s="8" t="str" cm="1">
        <f t="array" ref="E4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3" s="8" t="s">
        <v>159</v>
      </c>
      <c r="G483" cm="1">
        <f t="array" ref="G483">_xlfn.IFS(bank1[[#This Row],[Ledger Amount Dr/Cr]]="Cr",bank1[[#This Row],[Ledger Amount]],bank1[[#This Row],[Ledger Amount Dr/Cr]]="Dr",-bank1[[#This Row],[Ledger Amount]])</f>
        <v>-148000</v>
      </c>
      <c r="H483">
        <f>IFERROR(SUM(bank1[[#Headers],[Net]]:bank1[[#This Row],[Net]]),"")</f>
        <v>70972.270000000019</v>
      </c>
      <c r="I483" t="s">
        <v>10</v>
      </c>
    </row>
    <row r="484" spans="1:9" x14ac:dyDescent="0.35">
      <c r="A484" s="7">
        <v>45288</v>
      </c>
      <c r="B484" s="8" t="s">
        <v>15</v>
      </c>
      <c r="C484" s="8" t="s">
        <v>16</v>
      </c>
      <c r="D484" s="8">
        <v>19000</v>
      </c>
      <c r="E484" s="8" t="str" cm="1">
        <f t="array" ref="E4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4" s="8" t="s">
        <v>18</v>
      </c>
      <c r="G484" cm="1">
        <f t="array" ref="G484">_xlfn.IFS(bank1[[#This Row],[Ledger Amount Dr/Cr]]="Cr",bank1[[#This Row],[Ledger Amount]],bank1[[#This Row],[Ledger Amount Dr/Cr]]="Dr",-bank1[[#This Row],[Ledger Amount]])</f>
        <v>-19000</v>
      </c>
      <c r="H484">
        <f>IFERROR(SUM(bank1[[#Headers],[Net]]:bank1[[#This Row],[Net]]),"")</f>
        <v>51972.270000000019</v>
      </c>
      <c r="I484" t="s">
        <v>10</v>
      </c>
    </row>
    <row r="485" spans="1:9" x14ac:dyDescent="0.35">
      <c r="A485" s="7">
        <v>45288</v>
      </c>
      <c r="B485" s="8" t="s">
        <v>9</v>
      </c>
      <c r="C485" s="8" t="s">
        <v>35</v>
      </c>
      <c r="D485" s="8">
        <v>540</v>
      </c>
      <c r="E485" s="8" t="str" cm="1">
        <f t="array" ref="E4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5" s="8" t="s">
        <v>160</v>
      </c>
      <c r="G485" cm="1">
        <f t="array" ref="G485">_xlfn.IFS(bank1[[#This Row],[Ledger Amount Dr/Cr]]="Cr",bank1[[#This Row],[Ledger Amount]],bank1[[#This Row],[Ledger Amount Dr/Cr]]="Dr",-bank1[[#This Row],[Ledger Amount]])</f>
        <v>-540</v>
      </c>
      <c r="H485">
        <f>IFERROR(SUM(bank1[[#Headers],[Net]]:bank1[[#This Row],[Net]]),"")</f>
        <v>51432.270000000019</v>
      </c>
      <c r="I485" t="s">
        <v>10</v>
      </c>
    </row>
    <row r="486" spans="1:9" x14ac:dyDescent="0.35">
      <c r="A486" s="7">
        <v>45288</v>
      </c>
      <c r="B486" s="8" t="s">
        <v>9</v>
      </c>
      <c r="C486" s="8" t="s">
        <v>35</v>
      </c>
      <c r="D486" s="8">
        <v>840</v>
      </c>
      <c r="E486" s="8" t="str" cm="1">
        <f t="array" ref="E4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6" s="8" t="s">
        <v>161</v>
      </c>
      <c r="G486" cm="1">
        <f t="array" ref="G486">_xlfn.IFS(bank1[[#This Row],[Ledger Amount Dr/Cr]]="Cr",bank1[[#This Row],[Ledger Amount]],bank1[[#This Row],[Ledger Amount Dr/Cr]]="Dr",-bank1[[#This Row],[Ledger Amount]])</f>
        <v>-840</v>
      </c>
      <c r="H486">
        <f>IFERROR(SUM(bank1[[#Headers],[Net]]:bank1[[#This Row],[Net]]),"")</f>
        <v>50592.270000000019</v>
      </c>
      <c r="I486" t="s">
        <v>10</v>
      </c>
    </row>
    <row r="487" spans="1:9" x14ac:dyDescent="0.35">
      <c r="A487" s="7">
        <v>45288</v>
      </c>
      <c r="B487" s="8" t="s">
        <v>15</v>
      </c>
      <c r="C487" s="8" t="s">
        <v>16</v>
      </c>
      <c r="D487" s="8">
        <v>36000</v>
      </c>
      <c r="E487" s="8" t="str">
        <f t="array" ref="E4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7" s="8" t="s">
        <v>18</v>
      </c>
      <c r="G487">
        <f t="array" ref="G487">_xlfn.IFS(bank1[[#This Row],[Ledger Amount Dr/Cr]]="Cr",bank1[[#This Row],[Ledger Amount]],bank1[[#This Row],[Ledger Amount Dr/Cr]]="Dr",-bank1[[#This Row],[Ledger Amount]])</f>
        <v>-36000</v>
      </c>
      <c r="H487">
        <f>IFERROR(SUM(bank1[[#Headers],[Net]]:bank1[[#This Row],[Net]]),"")</f>
        <v>14592.270000000019</v>
      </c>
      <c r="I487" t="s">
        <v>10</v>
      </c>
    </row>
    <row r="488" spans="1:9" x14ac:dyDescent="0.35">
      <c r="A488" s="7">
        <v>45288</v>
      </c>
      <c r="B488" s="8" t="s">
        <v>15</v>
      </c>
      <c r="C488" s="8" t="s">
        <v>16</v>
      </c>
      <c r="D488" s="8">
        <v>50000</v>
      </c>
      <c r="E488" s="8" t="str" cm="1">
        <f t="array" ref="E4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88" s="8" t="s">
        <v>131</v>
      </c>
      <c r="G488" cm="1">
        <f t="array" ref="G488">_xlfn.IFS(bank1[[#This Row],[Ledger Amount Dr/Cr]]="Cr",bank1[[#This Row],[Ledger Amount]],bank1[[#This Row],[Ledger Amount Dr/Cr]]="Dr",-bank1[[#This Row],[Ledger Amount]])</f>
        <v>-50000</v>
      </c>
      <c r="H488">
        <f>IFERROR(SUM(bank1[[#Headers],[Net]]:bank1[[#This Row],[Net]]),"")</f>
        <v>-35407.729999999981</v>
      </c>
      <c r="I488" t="s">
        <v>10</v>
      </c>
    </row>
    <row r="489" spans="1:9" x14ac:dyDescent="0.35">
      <c r="A489" s="7">
        <v>45288</v>
      </c>
      <c r="B489" s="8" t="s">
        <v>9</v>
      </c>
      <c r="C489" s="8" t="s">
        <v>22</v>
      </c>
      <c r="D489" s="8">
        <v>9.44</v>
      </c>
      <c r="E489" s="8" t="str" cm="1">
        <f t="array" ref="E4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489" cm="1">
        <f t="array" ref="G489">_xlfn.IFS(bank1[[#This Row],[Ledger Amount Dr/Cr]]="Cr",bank1[[#This Row],[Ledger Amount]],bank1[[#This Row],[Ledger Amount Dr/Cr]]="Dr",-bank1[[#This Row],[Ledger Amount]])</f>
        <v>-9.44</v>
      </c>
      <c r="H489">
        <f>IFERROR(SUM(bank1[[#Headers],[Net]]:bank1[[#This Row],[Net]]),"")</f>
        <v>-35417.169999999984</v>
      </c>
      <c r="I489" t="s">
        <v>10</v>
      </c>
    </row>
    <row r="490" spans="1:9" x14ac:dyDescent="0.35">
      <c r="A490" s="7">
        <v>45288</v>
      </c>
      <c r="B490" s="8" t="s">
        <v>9</v>
      </c>
      <c r="C490" s="8" t="s">
        <v>35</v>
      </c>
      <c r="D490" s="8">
        <v>750</v>
      </c>
      <c r="E490" s="8" t="str" cm="1">
        <f t="array" ref="E4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0" s="8" t="s">
        <v>162</v>
      </c>
      <c r="G490" cm="1">
        <f t="array" ref="G490">_xlfn.IFS(bank1[[#This Row],[Ledger Amount Dr/Cr]]="Cr",bank1[[#This Row],[Ledger Amount]],bank1[[#This Row],[Ledger Amount Dr/Cr]]="Dr",-bank1[[#This Row],[Ledger Amount]])</f>
        <v>-750</v>
      </c>
      <c r="H490">
        <f>IFERROR(SUM(bank1[[#Headers],[Net]]:bank1[[#This Row],[Net]]),"")</f>
        <v>-36167.169999999984</v>
      </c>
      <c r="I490" t="s">
        <v>10</v>
      </c>
    </row>
    <row r="491" spans="1:9" x14ac:dyDescent="0.35">
      <c r="A491" s="7">
        <v>45288</v>
      </c>
      <c r="B491" s="8" t="s">
        <v>11</v>
      </c>
      <c r="C491" s="8" t="s">
        <v>12</v>
      </c>
      <c r="D491" s="8">
        <v>27250</v>
      </c>
      <c r="E491" s="8" t="str" cm="1">
        <f t="array" ref="E4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91" s="8" t="s">
        <v>127</v>
      </c>
      <c r="G491" cm="1">
        <f t="array" ref="G491">_xlfn.IFS(bank1[[#This Row],[Ledger Amount Dr/Cr]]="Cr",bank1[[#This Row],[Ledger Amount]],bank1[[#This Row],[Ledger Amount Dr/Cr]]="Dr",-bank1[[#This Row],[Ledger Amount]])</f>
        <v>27250</v>
      </c>
      <c r="H491">
        <f>IFERROR(SUM(bank1[[#Headers],[Net]]:bank1[[#This Row],[Net]]),"")</f>
        <v>-8917.1699999999837</v>
      </c>
      <c r="I491" t="s">
        <v>10</v>
      </c>
    </row>
    <row r="492" spans="1:9" x14ac:dyDescent="0.35">
      <c r="A492" s="7">
        <v>45288</v>
      </c>
      <c r="B492" s="8" t="s">
        <v>15</v>
      </c>
      <c r="C492" s="8" t="s">
        <v>16</v>
      </c>
      <c r="D492" s="8">
        <v>21200</v>
      </c>
      <c r="E492" s="8" t="str" cm="1">
        <f t="array" ref="E4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2" s="8" t="s">
        <v>43</v>
      </c>
      <c r="G492" cm="1">
        <f t="array" ref="G492">_xlfn.IFS(bank1[[#This Row],[Ledger Amount Dr/Cr]]="Cr",bank1[[#This Row],[Ledger Amount]],bank1[[#This Row],[Ledger Amount Dr/Cr]]="Dr",-bank1[[#This Row],[Ledger Amount]])</f>
        <v>-21200</v>
      </c>
      <c r="H492">
        <f>IFERROR(SUM(bank1[[#Headers],[Net]]:bank1[[#This Row],[Net]]),"")</f>
        <v>-30117.169999999984</v>
      </c>
      <c r="I492" t="s">
        <v>10</v>
      </c>
    </row>
    <row r="493" spans="1:9" x14ac:dyDescent="0.35">
      <c r="A493" s="7">
        <v>45288</v>
      </c>
      <c r="B493" s="8" t="s">
        <v>11</v>
      </c>
      <c r="C493" s="8" t="s">
        <v>12</v>
      </c>
      <c r="D493" s="8">
        <v>25000</v>
      </c>
      <c r="E493" s="8" t="str" cm="1">
        <f t="array" ref="E4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93" s="8" t="s">
        <v>18</v>
      </c>
      <c r="G493" cm="1">
        <f t="array" ref="G493">_xlfn.IFS(bank1[[#This Row],[Ledger Amount Dr/Cr]]="Cr",bank1[[#This Row],[Ledger Amount]],bank1[[#This Row],[Ledger Amount Dr/Cr]]="Dr",-bank1[[#This Row],[Ledger Amount]])</f>
        <v>25000</v>
      </c>
      <c r="H493">
        <f>IFERROR(SUM(bank1[[#Headers],[Net]]:bank1[[#This Row],[Net]]),"")</f>
        <v>-5117.1699999999837</v>
      </c>
      <c r="I493" t="s">
        <v>10</v>
      </c>
    </row>
    <row r="494" spans="1:9" x14ac:dyDescent="0.35">
      <c r="A494" s="7">
        <v>45289</v>
      </c>
      <c r="B494" s="8" t="s">
        <v>11</v>
      </c>
      <c r="C494" s="8" t="s">
        <v>12</v>
      </c>
      <c r="D494" s="8">
        <v>500000</v>
      </c>
      <c r="E494" s="8" t="str" cm="1">
        <f t="array" ref="E4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94" s="8" t="s">
        <v>106</v>
      </c>
      <c r="G494" cm="1">
        <f t="array" ref="G494">_xlfn.IFS(bank1[[#This Row],[Ledger Amount Dr/Cr]]="Cr",bank1[[#This Row],[Ledger Amount]],bank1[[#This Row],[Ledger Amount Dr/Cr]]="Dr",-bank1[[#This Row],[Ledger Amount]])</f>
        <v>500000</v>
      </c>
      <c r="H494">
        <f>IFERROR(SUM(bank1[[#Headers],[Net]]:bank1[[#This Row],[Net]]),"")</f>
        <v>494882.83</v>
      </c>
      <c r="I494" t="s">
        <v>10</v>
      </c>
    </row>
    <row r="495" spans="1:9" x14ac:dyDescent="0.35">
      <c r="A495" s="7">
        <v>45289</v>
      </c>
      <c r="B495" s="8" t="s">
        <v>11</v>
      </c>
      <c r="C495" s="8" t="s">
        <v>12</v>
      </c>
      <c r="D495" s="8">
        <v>5000</v>
      </c>
      <c r="E495" s="8" t="str" cm="1">
        <f t="array" ref="E4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95" s="8" t="s">
        <v>163</v>
      </c>
      <c r="G495" cm="1">
        <f t="array" ref="G495">_xlfn.IFS(bank1[[#This Row],[Ledger Amount Dr/Cr]]="Cr",bank1[[#This Row],[Ledger Amount]],bank1[[#This Row],[Ledger Amount Dr/Cr]]="Dr",-bank1[[#This Row],[Ledger Amount]])</f>
        <v>5000</v>
      </c>
      <c r="H495">
        <f>IFERROR(SUM(bank1[[#Headers],[Net]]:bank1[[#This Row],[Net]]),"")</f>
        <v>499882.83</v>
      </c>
      <c r="I495" t="s">
        <v>10</v>
      </c>
    </row>
    <row r="496" spans="1:9" x14ac:dyDescent="0.35">
      <c r="A496" s="7">
        <v>45289</v>
      </c>
      <c r="B496" s="8" t="s">
        <v>15</v>
      </c>
      <c r="C496" s="8" t="s">
        <v>16</v>
      </c>
      <c r="D496" s="8">
        <v>10000</v>
      </c>
      <c r="E496" s="8" t="str" cm="1">
        <f t="array" ref="E4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6" s="8" t="s">
        <v>18</v>
      </c>
      <c r="G496" cm="1">
        <f t="array" ref="G496">_xlfn.IFS(bank1[[#This Row],[Ledger Amount Dr/Cr]]="Cr",bank1[[#This Row],[Ledger Amount]],bank1[[#This Row],[Ledger Amount Dr/Cr]]="Dr",-bank1[[#This Row],[Ledger Amount]])</f>
        <v>-10000</v>
      </c>
      <c r="H496">
        <f>IFERROR(SUM(bank1[[#Headers],[Net]]:bank1[[#This Row],[Net]]),"")</f>
        <v>489882.83</v>
      </c>
      <c r="I496" t="s">
        <v>10</v>
      </c>
    </row>
    <row r="497" spans="1:9" x14ac:dyDescent="0.35">
      <c r="A497" s="7">
        <v>45289</v>
      </c>
      <c r="B497" s="8" t="s">
        <v>15</v>
      </c>
      <c r="C497" s="8" t="s">
        <v>16</v>
      </c>
      <c r="D497" s="8">
        <v>1800</v>
      </c>
      <c r="E497" s="8" t="str" cm="1">
        <f t="array" ref="E4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7" s="8" t="s">
        <v>164</v>
      </c>
      <c r="G497" cm="1">
        <f t="array" ref="G497">_xlfn.IFS(bank1[[#This Row],[Ledger Amount Dr/Cr]]="Cr",bank1[[#This Row],[Ledger Amount]],bank1[[#This Row],[Ledger Amount Dr/Cr]]="Dr",-bank1[[#This Row],[Ledger Amount]])</f>
        <v>-1800</v>
      </c>
      <c r="H497">
        <f>IFERROR(SUM(bank1[[#Headers],[Net]]:bank1[[#This Row],[Net]]),"")</f>
        <v>488082.83</v>
      </c>
      <c r="I497" t="s">
        <v>10</v>
      </c>
    </row>
    <row r="498" spans="1:9" x14ac:dyDescent="0.35">
      <c r="A498" s="7">
        <v>45290</v>
      </c>
      <c r="B498" s="8" t="s">
        <v>15</v>
      </c>
      <c r="C498" s="8" t="s">
        <v>16</v>
      </c>
      <c r="D498" s="8">
        <v>5000</v>
      </c>
      <c r="E498" s="8" t="str" cm="1">
        <f t="array" ref="E4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498" s="8" t="s">
        <v>165</v>
      </c>
      <c r="G498" cm="1">
        <f t="array" ref="G498">_xlfn.IFS(bank1[[#This Row],[Ledger Amount Dr/Cr]]="Cr",bank1[[#This Row],[Ledger Amount]],bank1[[#This Row],[Ledger Amount Dr/Cr]]="Dr",-bank1[[#This Row],[Ledger Amount]])</f>
        <v>-5000</v>
      </c>
      <c r="H498">
        <f>IFERROR(SUM(bank1[[#Headers],[Net]]:bank1[[#This Row],[Net]]),"")</f>
        <v>483082.83</v>
      </c>
      <c r="I498" t="s">
        <v>10</v>
      </c>
    </row>
    <row r="499" spans="1:9" x14ac:dyDescent="0.35">
      <c r="A499" s="7">
        <v>45290</v>
      </c>
      <c r="B499" s="8" t="s">
        <v>11</v>
      </c>
      <c r="C499" s="8" t="s">
        <v>12</v>
      </c>
      <c r="D499" s="8">
        <v>2500</v>
      </c>
      <c r="E499" s="8" t="str" cm="1">
        <f t="array" ref="E4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499" s="8" t="s">
        <v>18</v>
      </c>
      <c r="G499" cm="1">
        <f t="array" ref="G499">_xlfn.IFS(bank1[[#This Row],[Ledger Amount Dr/Cr]]="Cr",bank1[[#This Row],[Ledger Amount]],bank1[[#This Row],[Ledger Amount Dr/Cr]]="Dr",-bank1[[#This Row],[Ledger Amount]])</f>
        <v>2500</v>
      </c>
      <c r="H499">
        <f>IFERROR(SUM(bank1[[#Headers],[Net]]:bank1[[#This Row],[Net]]),"")</f>
        <v>485582.83</v>
      </c>
      <c r="I499" t="s">
        <v>10</v>
      </c>
    </row>
    <row r="500" spans="1:9" x14ac:dyDescent="0.35">
      <c r="A500" s="7">
        <v>45290</v>
      </c>
      <c r="B500" s="8" t="s">
        <v>15</v>
      </c>
      <c r="C500" s="8" t="s">
        <v>16</v>
      </c>
      <c r="D500" s="8">
        <v>20000</v>
      </c>
      <c r="E500" s="8" t="str" cm="1">
        <f t="array" ref="E5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00" s="8" t="s">
        <v>115</v>
      </c>
      <c r="G500" cm="1">
        <f t="array" ref="G500">_xlfn.IFS(bank1[[#This Row],[Ledger Amount Dr/Cr]]="Cr",bank1[[#This Row],[Ledger Amount]],bank1[[#This Row],[Ledger Amount Dr/Cr]]="Dr",-bank1[[#This Row],[Ledger Amount]])</f>
        <v>-20000</v>
      </c>
      <c r="H500">
        <f>IFERROR(SUM(bank1[[#Headers],[Net]]:bank1[[#This Row],[Net]]),"")</f>
        <v>465582.83</v>
      </c>
      <c r="I500" t="s">
        <v>10</v>
      </c>
    </row>
    <row r="501" spans="1:9" x14ac:dyDescent="0.35">
      <c r="A501" s="7">
        <v>45290</v>
      </c>
      <c r="B501" s="8" t="s">
        <v>15</v>
      </c>
      <c r="C501" s="8" t="s">
        <v>16</v>
      </c>
      <c r="D501" s="8">
        <v>20000</v>
      </c>
      <c r="E501" s="8" t="str" cm="1">
        <f t="array" ref="E5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01" s="8" t="s">
        <v>166</v>
      </c>
      <c r="G501" cm="1">
        <f t="array" ref="G501">_xlfn.IFS(bank1[[#This Row],[Ledger Amount Dr/Cr]]="Cr",bank1[[#This Row],[Ledger Amount]],bank1[[#This Row],[Ledger Amount Dr/Cr]]="Dr",-bank1[[#This Row],[Ledger Amount]])</f>
        <v>-20000</v>
      </c>
      <c r="H501">
        <f>IFERROR(SUM(bank1[[#Headers],[Net]]:bank1[[#This Row],[Net]]),"")</f>
        <v>445582.83</v>
      </c>
      <c r="I501" t="s">
        <v>10</v>
      </c>
    </row>
    <row r="502" spans="1:9" x14ac:dyDescent="0.35">
      <c r="A502" s="7">
        <v>45290</v>
      </c>
      <c r="B502" s="8" t="s">
        <v>15</v>
      </c>
      <c r="C502" s="8" t="s">
        <v>16</v>
      </c>
      <c r="D502" s="8">
        <v>30000</v>
      </c>
      <c r="E502" s="8" t="str" cm="1">
        <f t="array" ref="E5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02" s="8" t="s">
        <v>132</v>
      </c>
      <c r="G502" cm="1">
        <f t="array" ref="G502">_xlfn.IFS(bank1[[#This Row],[Ledger Amount Dr/Cr]]="Cr",bank1[[#This Row],[Ledger Amount]],bank1[[#This Row],[Ledger Amount Dr/Cr]]="Dr",-bank1[[#This Row],[Ledger Amount]])</f>
        <v>-30000</v>
      </c>
      <c r="H502">
        <f>IFERROR(SUM(bank1[[#Headers],[Net]]:bank1[[#This Row],[Net]]),"")</f>
        <v>415582.83</v>
      </c>
      <c r="I502" t="s">
        <v>10</v>
      </c>
    </row>
    <row r="503" spans="1:9" x14ac:dyDescent="0.35">
      <c r="A503" s="7">
        <v>45290</v>
      </c>
      <c r="B503" s="8" t="s">
        <v>9</v>
      </c>
      <c r="C503" s="8" t="s">
        <v>22</v>
      </c>
      <c r="D503" s="8">
        <v>9.44</v>
      </c>
      <c r="E503" s="8" t="str" cm="1">
        <f t="array" ref="E5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03" cm="1">
        <f t="array" ref="G503">_xlfn.IFS(bank1[[#This Row],[Ledger Amount Dr/Cr]]="Cr",bank1[[#This Row],[Ledger Amount]],bank1[[#This Row],[Ledger Amount Dr/Cr]]="Dr",-bank1[[#This Row],[Ledger Amount]])</f>
        <v>-9.44</v>
      </c>
      <c r="H503">
        <f>IFERROR(SUM(bank1[[#Headers],[Net]]:bank1[[#This Row],[Net]]),"")</f>
        <v>415573.39</v>
      </c>
      <c r="I503" t="s">
        <v>10</v>
      </c>
    </row>
    <row r="504" spans="1:9" x14ac:dyDescent="0.35">
      <c r="A504" s="7">
        <v>45290</v>
      </c>
      <c r="B504" s="8" t="s">
        <v>15</v>
      </c>
      <c r="C504" s="8" t="s">
        <v>16</v>
      </c>
      <c r="D504" s="8">
        <v>125000</v>
      </c>
      <c r="E504" s="8" t="str" cm="1">
        <f t="array" ref="E5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04" s="8" t="s">
        <v>110</v>
      </c>
      <c r="G504" cm="1">
        <f t="array" ref="G504">_xlfn.IFS(bank1[[#This Row],[Ledger Amount Dr/Cr]]="Cr",bank1[[#This Row],[Ledger Amount]],bank1[[#This Row],[Ledger Amount Dr/Cr]]="Dr",-bank1[[#This Row],[Ledger Amount]])</f>
        <v>-125000</v>
      </c>
      <c r="H504">
        <f>IFERROR(SUM(bank1[[#Headers],[Net]]:bank1[[#This Row],[Net]]),"")</f>
        <v>290573.39</v>
      </c>
      <c r="I504" t="s">
        <v>10</v>
      </c>
    </row>
    <row r="505" spans="1:9" x14ac:dyDescent="0.35">
      <c r="A505" s="7">
        <v>45291</v>
      </c>
      <c r="B505" s="8" t="s">
        <v>9</v>
      </c>
      <c r="C505" s="8" t="s">
        <v>22</v>
      </c>
      <c r="D505" s="8">
        <v>885</v>
      </c>
      <c r="E505" s="8" t="str" cm="1">
        <f t="array" ref="E5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05" cm="1">
        <f t="array" ref="G505">_xlfn.IFS(bank1[[#This Row],[Ledger Amount Dr/Cr]]="Cr",bank1[[#This Row],[Ledger Amount]],bank1[[#This Row],[Ledger Amount Dr/Cr]]="Dr",-bank1[[#This Row],[Ledger Amount]])</f>
        <v>-885</v>
      </c>
      <c r="H505">
        <f>IFERROR(SUM(bank1[[#Headers],[Net]]:bank1[[#This Row],[Net]]),"")</f>
        <v>289688.39</v>
      </c>
      <c r="I505" t="s">
        <v>10</v>
      </c>
    </row>
    <row r="506" spans="1:9" x14ac:dyDescent="0.35">
      <c r="A506" s="7">
        <v>45291</v>
      </c>
      <c r="B506" s="8" t="s">
        <v>9</v>
      </c>
      <c r="C506" s="8" t="s">
        <v>40</v>
      </c>
      <c r="D506" s="8">
        <v>807</v>
      </c>
      <c r="E506" s="8" t="str" cm="1">
        <f t="array" ref="E5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06" s="8" t="s">
        <v>41</v>
      </c>
      <c r="G506" cm="1">
        <f t="array" ref="G506">_xlfn.IFS(bank1[[#This Row],[Ledger Amount Dr/Cr]]="Cr",bank1[[#This Row],[Ledger Amount]],bank1[[#This Row],[Ledger Amount Dr/Cr]]="Dr",-bank1[[#This Row],[Ledger Amount]])</f>
        <v>-807</v>
      </c>
      <c r="H506">
        <f>IFERROR(SUM(bank1[[#Headers],[Net]]:bank1[[#This Row],[Net]]),"")</f>
        <v>288881.39</v>
      </c>
      <c r="I506" t="s">
        <v>10</v>
      </c>
    </row>
    <row r="507" spans="1:9" x14ac:dyDescent="0.35">
      <c r="A507" s="7">
        <v>45291</v>
      </c>
      <c r="B507" s="8" t="s">
        <v>9</v>
      </c>
      <c r="C507" s="8" t="s">
        <v>22</v>
      </c>
      <c r="D507" s="8">
        <v>123</v>
      </c>
      <c r="E507" s="8" t="str" cm="1">
        <f t="array" ref="E5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07" cm="1">
        <f t="array" ref="G507">_xlfn.IFS(bank1[[#This Row],[Ledger Amount Dr/Cr]]="Cr",bank1[[#This Row],[Ledger Amount]],bank1[[#This Row],[Ledger Amount Dr/Cr]]="Dr",-bank1[[#This Row],[Ledger Amount]])</f>
        <v>-123</v>
      </c>
      <c r="H507">
        <f>IFERROR(SUM(bank1[[#Headers],[Net]]:bank1[[#This Row],[Net]]),"")</f>
        <v>288758.39</v>
      </c>
      <c r="I507" t="s">
        <v>10</v>
      </c>
    </row>
    <row r="508" spans="1:9" x14ac:dyDescent="0.35">
      <c r="A508" s="7">
        <v>45293</v>
      </c>
      <c r="B508" s="8" t="s">
        <v>37</v>
      </c>
      <c r="C508" s="8" t="s">
        <v>38</v>
      </c>
      <c r="D508" s="8">
        <v>1</v>
      </c>
      <c r="E508" s="8" t="str" cm="1">
        <f t="array" ref="E5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508" cm="1">
        <f t="array" ref="G508">_xlfn.IFS(bank1[[#This Row],[Ledger Amount Dr/Cr]]="Cr",bank1[[#This Row],[Ledger Amount]],bank1[[#This Row],[Ledger Amount Dr/Cr]]="Dr",-bank1[[#This Row],[Ledger Amount]])</f>
        <v>1</v>
      </c>
      <c r="H508">
        <f>IFERROR(SUM(bank1[[#Headers],[Net]]:bank1[[#This Row],[Net]]),"")</f>
        <v>288759.39</v>
      </c>
      <c r="I508" t="s">
        <v>10</v>
      </c>
    </row>
    <row r="509" spans="1:9" x14ac:dyDescent="0.35">
      <c r="A509" s="7">
        <v>45293</v>
      </c>
      <c r="B509" s="8" t="s">
        <v>11</v>
      </c>
      <c r="C509" s="8" t="s">
        <v>12</v>
      </c>
      <c r="D509" s="8">
        <v>44999</v>
      </c>
      <c r="E509" s="8" t="str" cm="1">
        <f t="array" ref="E5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09" s="8" t="s">
        <v>152</v>
      </c>
      <c r="G509" cm="1">
        <f t="array" ref="G509">_xlfn.IFS(bank1[[#This Row],[Ledger Amount Dr/Cr]]="Cr",bank1[[#This Row],[Ledger Amount]],bank1[[#This Row],[Ledger Amount Dr/Cr]]="Dr",-bank1[[#This Row],[Ledger Amount]])</f>
        <v>44999</v>
      </c>
      <c r="H509">
        <f>IFERROR(SUM(bank1[[#Headers],[Net]]:bank1[[#This Row],[Net]]),"")</f>
        <v>333758.39</v>
      </c>
      <c r="I509" t="s">
        <v>10</v>
      </c>
    </row>
    <row r="510" spans="1:9" x14ac:dyDescent="0.35">
      <c r="A510" s="7">
        <v>45295</v>
      </c>
      <c r="B510" s="8" t="s">
        <v>9</v>
      </c>
      <c r="C510" s="8" t="s">
        <v>35</v>
      </c>
      <c r="D510" s="8">
        <v>570</v>
      </c>
      <c r="E510" s="8" t="str" cm="1">
        <f t="array" ref="E5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0" s="8" t="s">
        <v>167</v>
      </c>
      <c r="G510" cm="1">
        <f t="array" ref="G510">_xlfn.IFS(bank1[[#This Row],[Ledger Amount Dr/Cr]]="Cr",bank1[[#This Row],[Ledger Amount]],bank1[[#This Row],[Ledger Amount Dr/Cr]]="Dr",-bank1[[#This Row],[Ledger Amount]])</f>
        <v>-570</v>
      </c>
      <c r="H510">
        <f>IFERROR(SUM(bank1[[#Headers],[Net]]:bank1[[#This Row],[Net]]),"")</f>
        <v>333188.39</v>
      </c>
      <c r="I510" t="s">
        <v>10</v>
      </c>
    </row>
    <row r="511" spans="1:9" x14ac:dyDescent="0.35">
      <c r="A511" s="7">
        <v>45295</v>
      </c>
      <c r="B511" s="8" t="s">
        <v>15</v>
      </c>
      <c r="C511" s="8" t="s">
        <v>16</v>
      </c>
      <c r="D511" s="8">
        <v>12000</v>
      </c>
      <c r="E511" s="8" t="str" cm="1">
        <f t="array" ref="E5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1" s="8" t="s">
        <v>18</v>
      </c>
      <c r="G511" cm="1">
        <f t="array" ref="G511">_xlfn.IFS(bank1[[#This Row],[Ledger Amount Dr/Cr]]="Cr",bank1[[#This Row],[Ledger Amount]],bank1[[#This Row],[Ledger Amount Dr/Cr]]="Dr",-bank1[[#This Row],[Ledger Amount]])</f>
        <v>-12000</v>
      </c>
      <c r="H511">
        <f>IFERROR(SUM(bank1[[#Headers],[Net]]:bank1[[#This Row],[Net]]),"")</f>
        <v>321188.39</v>
      </c>
      <c r="I511" t="s">
        <v>10</v>
      </c>
    </row>
    <row r="512" spans="1:9" x14ac:dyDescent="0.35">
      <c r="A512" s="7">
        <v>45295</v>
      </c>
      <c r="B512" s="8" t="s">
        <v>15</v>
      </c>
      <c r="C512" s="8" t="s">
        <v>16</v>
      </c>
      <c r="D512" s="8">
        <v>3000</v>
      </c>
      <c r="E512" s="8" t="str" cm="1">
        <f t="array" ref="E5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2" s="8" t="s">
        <v>18</v>
      </c>
      <c r="G512" cm="1">
        <f t="array" ref="G512">_xlfn.IFS(bank1[[#This Row],[Ledger Amount Dr/Cr]]="Cr",bank1[[#This Row],[Ledger Amount]],bank1[[#This Row],[Ledger Amount Dr/Cr]]="Dr",-bank1[[#This Row],[Ledger Amount]])</f>
        <v>-3000</v>
      </c>
      <c r="H512">
        <f>IFERROR(SUM(bank1[[#Headers],[Net]]:bank1[[#This Row],[Net]]),"")</f>
        <v>318188.39</v>
      </c>
      <c r="I512" t="s">
        <v>10</v>
      </c>
    </row>
    <row r="513" spans="1:9" x14ac:dyDescent="0.35">
      <c r="A513" s="7">
        <v>45295</v>
      </c>
      <c r="B513" s="8" t="s">
        <v>11</v>
      </c>
      <c r="C513" s="8" t="s">
        <v>12</v>
      </c>
      <c r="D513" s="8">
        <v>11500</v>
      </c>
      <c r="E513" s="8" t="str" cm="1">
        <f t="array" ref="E5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13" s="8" t="s">
        <v>110</v>
      </c>
      <c r="G513" cm="1">
        <f t="array" ref="G513">_xlfn.IFS(bank1[[#This Row],[Ledger Amount Dr/Cr]]="Cr",bank1[[#This Row],[Ledger Amount]],bank1[[#This Row],[Ledger Amount Dr/Cr]]="Dr",-bank1[[#This Row],[Ledger Amount]])</f>
        <v>11500</v>
      </c>
      <c r="H513">
        <f>IFERROR(SUM(bank1[[#Headers],[Net]]:bank1[[#This Row],[Net]]),"")</f>
        <v>329688.39</v>
      </c>
      <c r="I513" t="s">
        <v>10</v>
      </c>
    </row>
    <row r="514" spans="1:9" x14ac:dyDescent="0.35">
      <c r="A514" s="7">
        <v>45295</v>
      </c>
      <c r="B514" s="8" t="s">
        <v>15</v>
      </c>
      <c r="C514" s="8" t="s">
        <v>16</v>
      </c>
      <c r="D514" s="8">
        <v>17000</v>
      </c>
      <c r="E514" s="8" t="str" cm="1">
        <f t="array" ref="E5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4" s="8" t="s">
        <v>129</v>
      </c>
      <c r="G514" cm="1">
        <f t="array" ref="G514">_xlfn.IFS(bank1[[#This Row],[Ledger Amount Dr/Cr]]="Cr",bank1[[#This Row],[Ledger Amount]],bank1[[#This Row],[Ledger Amount Dr/Cr]]="Dr",-bank1[[#This Row],[Ledger Amount]])</f>
        <v>-17000</v>
      </c>
      <c r="H514">
        <f>IFERROR(SUM(bank1[[#Headers],[Net]]:bank1[[#This Row],[Net]]),"")</f>
        <v>312688.39</v>
      </c>
      <c r="I514" t="s">
        <v>10</v>
      </c>
    </row>
    <row r="515" spans="1:9" x14ac:dyDescent="0.35">
      <c r="A515" s="7">
        <v>45295</v>
      </c>
      <c r="B515" s="8" t="s">
        <v>15</v>
      </c>
      <c r="C515" s="8" t="s">
        <v>16</v>
      </c>
      <c r="D515" s="8">
        <v>4800</v>
      </c>
      <c r="E515" s="8" t="str" cm="1">
        <f t="array" ref="E5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15" s="8" t="s">
        <v>162</v>
      </c>
      <c r="G515" cm="1">
        <f t="array" ref="G515">_xlfn.IFS(bank1[[#This Row],[Ledger Amount Dr/Cr]]="Cr",bank1[[#This Row],[Ledger Amount]],bank1[[#This Row],[Ledger Amount Dr/Cr]]="Dr",-bank1[[#This Row],[Ledger Amount]])</f>
        <v>-4800</v>
      </c>
      <c r="H515">
        <f>IFERROR(SUM(bank1[[#Headers],[Net]]:bank1[[#This Row],[Net]]),"")</f>
        <v>307888.39</v>
      </c>
      <c r="I515" t="s">
        <v>10</v>
      </c>
    </row>
    <row r="516" spans="1:9" x14ac:dyDescent="0.35">
      <c r="A516" s="7">
        <v>45295</v>
      </c>
      <c r="B516" s="8" t="s">
        <v>11</v>
      </c>
      <c r="C516" s="8" t="s">
        <v>12</v>
      </c>
      <c r="D516" s="8">
        <v>2000</v>
      </c>
      <c r="E516" s="8" t="str" cm="1">
        <f t="array" ref="E5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16" s="8" t="s">
        <v>18</v>
      </c>
      <c r="G516" cm="1">
        <f t="array" ref="G516">_xlfn.IFS(bank1[[#This Row],[Ledger Amount Dr/Cr]]="Cr",bank1[[#This Row],[Ledger Amount]],bank1[[#This Row],[Ledger Amount Dr/Cr]]="Dr",-bank1[[#This Row],[Ledger Amount]])</f>
        <v>2000</v>
      </c>
      <c r="H516">
        <f>IFERROR(SUM(bank1[[#Headers],[Net]]:bank1[[#This Row],[Net]]),"")</f>
        <v>309888.39</v>
      </c>
      <c r="I516" t="s">
        <v>10</v>
      </c>
    </row>
    <row r="517" spans="1:9" x14ac:dyDescent="0.35">
      <c r="A517" s="7">
        <v>45296</v>
      </c>
      <c r="B517" s="8" t="s">
        <v>11</v>
      </c>
      <c r="C517" s="8" t="s">
        <v>12</v>
      </c>
      <c r="D517" s="8">
        <v>7600</v>
      </c>
      <c r="E517" s="8" t="str" cm="1">
        <f t="array" ref="E5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17" s="8" t="s">
        <v>18</v>
      </c>
      <c r="G517" cm="1">
        <f t="array" ref="G517">_xlfn.IFS(bank1[[#This Row],[Ledger Amount Dr/Cr]]="Cr",bank1[[#This Row],[Ledger Amount]],bank1[[#This Row],[Ledger Amount Dr/Cr]]="Dr",-bank1[[#This Row],[Ledger Amount]])</f>
        <v>7600</v>
      </c>
      <c r="H517">
        <f>IFERROR(SUM(bank1[[#Headers],[Net]]:bank1[[#This Row],[Net]]),"")</f>
        <v>317488.39</v>
      </c>
      <c r="I517" t="s">
        <v>10</v>
      </c>
    </row>
    <row r="518" spans="1:9" x14ac:dyDescent="0.35">
      <c r="A518" s="7">
        <v>45296</v>
      </c>
      <c r="B518" s="8" t="s">
        <v>11</v>
      </c>
      <c r="C518" s="8" t="s">
        <v>12</v>
      </c>
      <c r="D518" s="8">
        <v>29700</v>
      </c>
      <c r="E518" s="8" t="str" cm="1">
        <f t="array" ref="E5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18" s="8" t="s">
        <v>168</v>
      </c>
      <c r="G518" cm="1">
        <f t="array" ref="G518">_xlfn.IFS(bank1[[#This Row],[Ledger Amount Dr/Cr]]="Cr",bank1[[#This Row],[Ledger Amount]],bank1[[#This Row],[Ledger Amount Dr/Cr]]="Dr",-bank1[[#This Row],[Ledger Amount]])</f>
        <v>29700</v>
      </c>
      <c r="H518">
        <f>IFERROR(SUM(bank1[[#Headers],[Net]]:bank1[[#This Row],[Net]]),"")</f>
        <v>347188.39</v>
      </c>
      <c r="I518" t="s">
        <v>10</v>
      </c>
    </row>
    <row r="519" spans="1:9" x14ac:dyDescent="0.35">
      <c r="A519" s="7">
        <v>45296</v>
      </c>
      <c r="B519" s="8" t="s">
        <v>37</v>
      </c>
      <c r="C519" s="10" t="s">
        <v>303</v>
      </c>
      <c r="D519" s="8">
        <v>300</v>
      </c>
      <c r="E519" s="8" t="str" cm="1">
        <f t="array" ref="E5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19" s="8" t="s">
        <v>18</v>
      </c>
      <c r="G519" cm="1">
        <f t="array" ref="G519">_xlfn.IFS(bank1[[#This Row],[Ledger Amount Dr/Cr]]="Cr",bank1[[#This Row],[Ledger Amount]],bank1[[#This Row],[Ledger Amount Dr/Cr]]="Dr",-bank1[[#This Row],[Ledger Amount]])</f>
        <v>300</v>
      </c>
      <c r="H519">
        <f>IFERROR(SUM(bank1[[#Headers],[Net]]:bank1[[#This Row],[Net]]),"")</f>
        <v>347488.39</v>
      </c>
      <c r="I519" t="s">
        <v>10</v>
      </c>
    </row>
    <row r="520" spans="1:9" x14ac:dyDescent="0.35">
      <c r="A520" s="7">
        <v>45296</v>
      </c>
      <c r="B520" s="8" t="s">
        <v>11</v>
      </c>
      <c r="C520" s="8" t="s">
        <v>12</v>
      </c>
      <c r="D520" s="8">
        <v>300000</v>
      </c>
      <c r="E520" s="8" t="str" cm="1">
        <f t="array" ref="E5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0" s="8" t="s">
        <v>106</v>
      </c>
      <c r="G520" cm="1">
        <f t="array" ref="G520">_xlfn.IFS(bank1[[#This Row],[Ledger Amount Dr/Cr]]="Cr",bank1[[#This Row],[Ledger Amount]],bank1[[#This Row],[Ledger Amount Dr/Cr]]="Dr",-bank1[[#This Row],[Ledger Amount]])</f>
        <v>300000</v>
      </c>
      <c r="H520">
        <f>IFERROR(SUM(bank1[[#Headers],[Net]]:bank1[[#This Row],[Net]]),"")</f>
        <v>647488.39</v>
      </c>
      <c r="I520" t="s">
        <v>10</v>
      </c>
    </row>
    <row r="521" spans="1:9" x14ac:dyDescent="0.35">
      <c r="A521" s="7">
        <v>45296</v>
      </c>
      <c r="B521" s="8" t="s">
        <v>11</v>
      </c>
      <c r="C521" s="8" t="s">
        <v>12</v>
      </c>
      <c r="D521" s="8">
        <v>9000</v>
      </c>
      <c r="E521" s="8" t="str" cm="1">
        <f t="array" ref="E5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1" s="8" t="s">
        <v>18</v>
      </c>
      <c r="G521" cm="1">
        <f t="array" ref="G521">_xlfn.IFS(bank1[[#This Row],[Ledger Amount Dr/Cr]]="Cr",bank1[[#This Row],[Ledger Amount]],bank1[[#This Row],[Ledger Amount Dr/Cr]]="Dr",-bank1[[#This Row],[Ledger Amount]])</f>
        <v>9000</v>
      </c>
      <c r="H521">
        <f>IFERROR(SUM(bank1[[#Headers],[Net]]:bank1[[#This Row],[Net]]),"")</f>
        <v>656488.39</v>
      </c>
      <c r="I521" t="s">
        <v>10</v>
      </c>
    </row>
    <row r="522" spans="1:9" x14ac:dyDescent="0.35">
      <c r="A522" s="7">
        <v>45297</v>
      </c>
      <c r="B522" s="8" t="s">
        <v>15</v>
      </c>
      <c r="C522" s="8" t="s">
        <v>16</v>
      </c>
      <c r="D522" s="8">
        <v>1700</v>
      </c>
      <c r="E522" s="8" t="str" cm="1">
        <f t="array" ref="E5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22" s="8" t="s">
        <v>18</v>
      </c>
      <c r="G522" cm="1">
        <f t="array" ref="G522">_xlfn.IFS(bank1[[#This Row],[Ledger Amount Dr/Cr]]="Cr",bank1[[#This Row],[Ledger Amount]],bank1[[#This Row],[Ledger Amount Dr/Cr]]="Dr",-bank1[[#This Row],[Ledger Amount]])</f>
        <v>-1700</v>
      </c>
      <c r="H522">
        <f>IFERROR(SUM(bank1[[#Headers],[Net]]:bank1[[#This Row],[Net]]),"")</f>
        <v>654788.39</v>
      </c>
      <c r="I522" t="s">
        <v>10</v>
      </c>
    </row>
    <row r="523" spans="1:9" x14ac:dyDescent="0.35">
      <c r="A523" s="7">
        <v>45297</v>
      </c>
      <c r="B523" s="8" t="s">
        <v>15</v>
      </c>
      <c r="C523" s="8" t="s">
        <v>16</v>
      </c>
      <c r="D523" s="8">
        <v>2200</v>
      </c>
      <c r="E523" s="8" t="str" cm="1">
        <f t="array" ref="E5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23" s="8" t="s">
        <v>18</v>
      </c>
      <c r="G523" cm="1">
        <f t="array" ref="G523">_xlfn.IFS(bank1[[#This Row],[Ledger Amount Dr/Cr]]="Cr",bank1[[#This Row],[Ledger Amount]],bank1[[#This Row],[Ledger Amount Dr/Cr]]="Dr",-bank1[[#This Row],[Ledger Amount]])</f>
        <v>-2200</v>
      </c>
      <c r="H523">
        <f>IFERROR(SUM(bank1[[#Headers],[Net]]:bank1[[#This Row],[Net]]),"")</f>
        <v>652588.39</v>
      </c>
      <c r="I523" t="s">
        <v>10</v>
      </c>
    </row>
    <row r="524" spans="1:9" x14ac:dyDescent="0.35">
      <c r="A524" s="7">
        <v>45298</v>
      </c>
      <c r="B524" s="8" t="s">
        <v>15</v>
      </c>
      <c r="C524" s="8" t="s">
        <v>16</v>
      </c>
      <c r="D524" s="8">
        <v>20000</v>
      </c>
      <c r="E524" s="8" t="str" cm="1">
        <f t="array" ref="E5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24" s="8" t="s">
        <v>124</v>
      </c>
      <c r="G524" cm="1">
        <f t="array" ref="G524">_xlfn.IFS(bank1[[#This Row],[Ledger Amount Dr/Cr]]="Cr",bank1[[#This Row],[Ledger Amount]],bank1[[#This Row],[Ledger Amount Dr/Cr]]="Dr",-bank1[[#This Row],[Ledger Amount]])</f>
        <v>-20000</v>
      </c>
      <c r="H524">
        <f>IFERROR(SUM(bank1[[#Headers],[Net]]:bank1[[#This Row],[Net]]),"")</f>
        <v>632588.39</v>
      </c>
      <c r="I524" t="s">
        <v>10</v>
      </c>
    </row>
    <row r="525" spans="1:9" x14ac:dyDescent="0.35">
      <c r="A525" s="7">
        <v>45299</v>
      </c>
      <c r="B525" s="8" t="s">
        <v>11</v>
      </c>
      <c r="C525" s="8" t="s">
        <v>12</v>
      </c>
      <c r="D525" s="8">
        <v>50000</v>
      </c>
      <c r="E525" s="8" t="str" cm="1">
        <f t="array" ref="E5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5" s="8" t="s">
        <v>119</v>
      </c>
      <c r="G525" cm="1">
        <f t="array" ref="G525">_xlfn.IFS(bank1[[#This Row],[Ledger Amount Dr/Cr]]="Cr",bank1[[#This Row],[Ledger Amount]],bank1[[#This Row],[Ledger Amount Dr/Cr]]="Dr",-bank1[[#This Row],[Ledger Amount]])</f>
        <v>50000</v>
      </c>
      <c r="H525">
        <f>IFERROR(SUM(bank1[[#Headers],[Net]]:bank1[[#This Row],[Net]]),"")</f>
        <v>682588.39</v>
      </c>
      <c r="I525" t="s">
        <v>10</v>
      </c>
    </row>
    <row r="526" spans="1:9" x14ac:dyDescent="0.35">
      <c r="A526" s="7">
        <v>45299</v>
      </c>
      <c r="B526" s="8" t="s">
        <v>9</v>
      </c>
      <c r="C526" s="8" t="s">
        <v>35</v>
      </c>
      <c r="D526" s="8">
        <v>5000</v>
      </c>
      <c r="E526" s="8" t="str" cm="1">
        <f t="array" ref="E5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26" s="8" t="s">
        <v>169</v>
      </c>
      <c r="G526" cm="1">
        <f t="array" ref="G526">_xlfn.IFS(bank1[[#This Row],[Ledger Amount Dr/Cr]]="Cr",bank1[[#This Row],[Ledger Amount]],bank1[[#This Row],[Ledger Amount Dr/Cr]]="Dr",-bank1[[#This Row],[Ledger Amount]])</f>
        <v>-5000</v>
      </c>
      <c r="H526">
        <f>IFERROR(SUM(bank1[[#Headers],[Net]]:bank1[[#This Row],[Net]]),"")</f>
        <v>677588.39</v>
      </c>
      <c r="I526" t="s">
        <v>10</v>
      </c>
    </row>
    <row r="527" spans="1:9" x14ac:dyDescent="0.35">
      <c r="A527" s="7">
        <v>45299</v>
      </c>
      <c r="B527" s="8" t="s">
        <v>11</v>
      </c>
      <c r="C527" s="8" t="s">
        <v>12</v>
      </c>
      <c r="D527" s="8">
        <v>1000</v>
      </c>
      <c r="E527" s="8" t="str" cm="1">
        <f t="array" ref="E5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7" s="8" t="s">
        <v>18</v>
      </c>
      <c r="G527" cm="1">
        <f t="array" ref="G527">_xlfn.IFS(bank1[[#This Row],[Ledger Amount Dr/Cr]]="Cr",bank1[[#This Row],[Ledger Amount]],bank1[[#This Row],[Ledger Amount Dr/Cr]]="Dr",-bank1[[#This Row],[Ledger Amount]])</f>
        <v>1000</v>
      </c>
      <c r="H527">
        <f>IFERROR(SUM(bank1[[#Headers],[Net]]:bank1[[#This Row],[Net]]),"")</f>
        <v>678588.39</v>
      </c>
      <c r="I527" t="s">
        <v>10</v>
      </c>
    </row>
    <row r="528" spans="1:9" x14ac:dyDescent="0.35">
      <c r="A528" s="7">
        <v>45299</v>
      </c>
      <c r="B528" s="8" t="s">
        <v>11</v>
      </c>
      <c r="C528" s="8" t="s">
        <v>12</v>
      </c>
      <c r="D528" s="8">
        <v>42000</v>
      </c>
      <c r="E528" s="8" t="str" cm="1">
        <f t="array" ref="E5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28" s="8" t="s">
        <v>170</v>
      </c>
      <c r="G528" cm="1">
        <f t="array" ref="G528">_xlfn.IFS(bank1[[#This Row],[Ledger Amount Dr/Cr]]="Cr",bank1[[#This Row],[Ledger Amount]],bank1[[#This Row],[Ledger Amount Dr/Cr]]="Dr",-bank1[[#This Row],[Ledger Amount]])</f>
        <v>42000</v>
      </c>
      <c r="H528">
        <f>IFERROR(SUM(bank1[[#Headers],[Net]]:bank1[[#This Row],[Net]]),"")</f>
        <v>720588.39</v>
      </c>
      <c r="I528" t="s">
        <v>10</v>
      </c>
    </row>
    <row r="529" spans="1:9" x14ac:dyDescent="0.35">
      <c r="A529" s="7">
        <v>45300</v>
      </c>
      <c r="B529" s="8" t="s">
        <v>9</v>
      </c>
      <c r="C529" s="8" t="s">
        <v>35</v>
      </c>
      <c r="D529" s="8">
        <v>100</v>
      </c>
      <c r="E529" s="8" t="str" cm="1">
        <f t="array" ref="E5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29" s="8" t="s">
        <v>18</v>
      </c>
      <c r="G529" cm="1">
        <f t="array" ref="G529">_xlfn.IFS(bank1[[#This Row],[Ledger Amount Dr/Cr]]="Cr",bank1[[#This Row],[Ledger Amount]],bank1[[#This Row],[Ledger Amount Dr/Cr]]="Dr",-bank1[[#This Row],[Ledger Amount]])</f>
        <v>-100</v>
      </c>
      <c r="H529">
        <f>IFERROR(SUM(bank1[[#Headers],[Net]]:bank1[[#This Row],[Net]]),"")</f>
        <v>720488.39</v>
      </c>
      <c r="I529" t="s">
        <v>10</v>
      </c>
    </row>
    <row r="530" spans="1:9" x14ac:dyDescent="0.35">
      <c r="A530" s="7">
        <v>45300</v>
      </c>
      <c r="B530" s="8" t="s">
        <v>15</v>
      </c>
      <c r="C530" s="8" t="s">
        <v>16</v>
      </c>
      <c r="D530" s="8">
        <v>3000</v>
      </c>
      <c r="E530" s="8" t="str" cm="1">
        <f t="array" ref="E5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0" s="8" t="s">
        <v>171</v>
      </c>
      <c r="G530" cm="1">
        <f t="array" ref="G530">_xlfn.IFS(bank1[[#This Row],[Ledger Amount Dr/Cr]]="Cr",bank1[[#This Row],[Ledger Amount]],bank1[[#This Row],[Ledger Amount Dr/Cr]]="Dr",-bank1[[#This Row],[Ledger Amount]])</f>
        <v>-3000</v>
      </c>
      <c r="H530">
        <f>IFERROR(SUM(bank1[[#Headers],[Net]]:bank1[[#This Row],[Net]]),"")</f>
        <v>717488.39</v>
      </c>
      <c r="I530" t="s">
        <v>10</v>
      </c>
    </row>
    <row r="531" spans="1:9" x14ac:dyDescent="0.35">
      <c r="A531" s="7">
        <v>45300</v>
      </c>
      <c r="B531" s="8" t="s">
        <v>15</v>
      </c>
      <c r="C531" s="8" t="s">
        <v>16</v>
      </c>
      <c r="D531" s="8">
        <v>1320</v>
      </c>
      <c r="E531" s="8" t="str" cm="1">
        <f t="array" ref="E5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1" s="8" t="s">
        <v>172</v>
      </c>
      <c r="G531" cm="1">
        <f t="array" ref="G531">_xlfn.IFS(bank1[[#This Row],[Ledger Amount Dr/Cr]]="Cr",bank1[[#This Row],[Ledger Amount]],bank1[[#This Row],[Ledger Amount Dr/Cr]]="Dr",-bank1[[#This Row],[Ledger Amount]])</f>
        <v>-1320</v>
      </c>
      <c r="H531">
        <f>IFERROR(SUM(bank1[[#Headers],[Net]]:bank1[[#This Row],[Net]]),"")</f>
        <v>716168.39</v>
      </c>
      <c r="I531" t="s">
        <v>10</v>
      </c>
    </row>
    <row r="532" spans="1:9" x14ac:dyDescent="0.35">
      <c r="A532" s="7">
        <v>45300</v>
      </c>
      <c r="B532" s="8" t="s">
        <v>11</v>
      </c>
      <c r="C532" s="8" t="s">
        <v>12</v>
      </c>
      <c r="D532" s="8">
        <v>8000</v>
      </c>
      <c r="E532" s="8" t="str" cm="1">
        <f t="array" ref="E5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32" s="8" t="s">
        <v>106</v>
      </c>
      <c r="G532" cm="1">
        <f t="array" ref="G532">_xlfn.IFS(bank1[[#This Row],[Ledger Amount Dr/Cr]]="Cr",bank1[[#This Row],[Ledger Amount]],bank1[[#This Row],[Ledger Amount Dr/Cr]]="Dr",-bank1[[#This Row],[Ledger Amount]])</f>
        <v>8000</v>
      </c>
      <c r="H532">
        <f>IFERROR(SUM(bank1[[#Headers],[Net]]:bank1[[#This Row],[Net]]),"")</f>
        <v>724168.39</v>
      </c>
      <c r="I532" t="s">
        <v>10</v>
      </c>
    </row>
    <row r="533" spans="1:9" x14ac:dyDescent="0.35">
      <c r="A533" s="7">
        <v>45300</v>
      </c>
      <c r="B533" s="8" t="s">
        <v>11</v>
      </c>
      <c r="C533" s="8" t="s">
        <v>12</v>
      </c>
      <c r="D533" s="8">
        <v>42000</v>
      </c>
      <c r="E533" s="8" t="str" cm="1">
        <f t="array" ref="E5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33" s="8" t="s">
        <v>175</v>
      </c>
      <c r="G533" cm="1">
        <f t="array" ref="G533">_xlfn.IFS(bank1[[#This Row],[Ledger Amount Dr/Cr]]="Cr",bank1[[#This Row],[Ledger Amount]],bank1[[#This Row],[Ledger Amount Dr/Cr]]="Dr",-bank1[[#This Row],[Ledger Amount]])</f>
        <v>42000</v>
      </c>
      <c r="H533">
        <f>IFERROR(SUM(bank1[[#Headers],[Net]]:bank1[[#This Row],[Net]]),"")</f>
        <v>766168.39</v>
      </c>
      <c r="I533" t="s">
        <v>10</v>
      </c>
    </row>
    <row r="534" spans="1:9" x14ac:dyDescent="0.35">
      <c r="A534" s="7">
        <v>45301</v>
      </c>
      <c r="B534" s="8" t="s">
        <v>15</v>
      </c>
      <c r="C534" s="8" t="s">
        <v>16</v>
      </c>
      <c r="D534" s="8">
        <v>17000</v>
      </c>
      <c r="E534" s="8" t="str" cm="1">
        <f t="array" ref="E5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4" s="8" t="s">
        <v>129</v>
      </c>
      <c r="G534" cm="1">
        <f t="array" ref="G534">_xlfn.IFS(bank1[[#This Row],[Ledger Amount Dr/Cr]]="Cr",bank1[[#This Row],[Ledger Amount]],bank1[[#This Row],[Ledger Amount Dr/Cr]]="Dr",-bank1[[#This Row],[Ledger Amount]])</f>
        <v>-17000</v>
      </c>
      <c r="H534">
        <f>IFERROR(SUM(bank1[[#Headers],[Net]]:bank1[[#This Row],[Net]]),"")</f>
        <v>749168.39</v>
      </c>
      <c r="I534" t="s">
        <v>10</v>
      </c>
    </row>
    <row r="535" spans="1:9" x14ac:dyDescent="0.35">
      <c r="A535" s="7">
        <v>45302</v>
      </c>
      <c r="B535" s="8" t="s">
        <v>9</v>
      </c>
      <c r="C535" s="8" t="s">
        <v>35</v>
      </c>
      <c r="D535" s="8">
        <v>120</v>
      </c>
      <c r="E535" s="8" t="str" cm="1">
        <f t="array" ref="E5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5" s="8" t="s">
        <v>173</v>
      </c>
      <c r="G535" cm="1">
        <f t="array" ref="G535">_xlfn.IFS(bank1[[#This Row],[Ledger Amount Dr/Cr]]="Cr",bank1[[#This Row],[Ledger Amount]],bank1[[#This Row],[Ledger Amount Dr/Cr]]="Dr",-bank1[[#This Row],[Ledger Amount]])</f>
        <v>-120</v>
      </c>
      <c r="H535">
        <f>IFERROR(SUM(bank1[[#Headers],[Net]]:bank1[[#This Row],[Net]]),"")</f>
        <v>749048.39</v>
      </c>
      <c r="I535" t="s">
        <v>10</v>
      </c>
    </row>
    <row r="536" spans="1:9" x14ac:dyDescent="0.35">
      <c r="A536" s="7">
        <v>45302</v>
      </c>
      <c r="B536" s="8" t="s">
        <v>9</v>
      </c>
      <c r="C536" s="8" t="s">
        <v>35</v>
      </c>
      <c r="D536" s="8">
        <v>480</v>
      </c>
      <c r="E536" s="8" t="str" cm="1">
        <f t="array" ref="E5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6" s="8" t="s">
        <v>167</v>
      </c>
      <c r="G536" cm="1">
        <f t="array" ref="G536">_xlfn.IFS(bank1[[#This Row],[Ledger Amount Dr/Cr]]="Cr",bank1[[#This Row],[Ledger Amount]],bank1[[#This Row],[Ledger Amount Dr/Cr]]="Dr",-bank1[[#This Row],[Ledger Amount]])</f>
        <v>-480</v>
      </c>
      <c r="H536">
        <f>IFERROR(SUM(bank1[[#Headers],[Net]]:bank1[[#This Row],[Net]]),"")</f>
        <v>748568.39</v>
      </c>
      <c r="I536" t="s">
        <v>10</v>
      </c>
    </row>
    <row r="537" spans="1:9" x14ac:dyDescent="0.35">
      <c r="A537" s="7">
        <v>45303</v>
      </c>
      <c r="B537" s="8" t="s">
        <v>15</v>
      </c>
      <c r="C537" s="8" t="s">
        <v>16</v>
      </c>
      <c r="D537" s="8">
        <v>1500</v>
      </c>
      <c r="E537" s="8" t="str" cm="1">
        <f t="array" ref="E5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7" s="8" t="s">
        <v>174</v>
      </c>
      <c r="G537" cm="1">
        <f t="array" ref="G537">_xlfn.IFS(bank1[[#This Row],[Ledger Amount Dr/Cr]]="Cr",bank1[[#This Row],[Ledger Amount]],bank1[[#This Row],[Ledger Amount Dr/Cr]]="Dr",-bank1[[#This Row],[Ledger Amount]])</f>
        <v>-1500</v>
      </c>
      <c r="H537">
        <f>IFERROR(SUM(bank1[[#Headers],[Net]]:bank1[[#This Row],[Net]]),"")</f>
        <v>747068.39</v>
      </c>
      <c r="I537" t="s">
        <v>10</v>
      </c>
    </row>
    <row r="538" spans="1:9" x14ac:dyDescent="0.35">
      <c r="A538" s="7">
        <v>45303</v>
      </c>
      <c r="B538" s="8" t="s">
        <v>15</v>
      </c>
      <c r="C538" s="8" t="s">
        <v>16</v>
      </c>
      <c r="D538" s="8">
        <v>42000</v>
      </c>
      <c r="E538" s="8" t="str" cm="1">
        <f t="array" ref="E5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8" s="8" t="s">
        <v>170</v>
      </c>
      <c r="G538" cm="1">
        <f t="array" ref="G538">_xlfn.IFS(bank1[[#This Row],[Ledger Amount Dr/Cr]]="Cr",bank1[[#This Row],[Ledger Amount]],bank1[[#This Row],[Ledger Amount Dr/Cr]]="Dr",-bank1[[#This Row],[Ledger Amount]])</f>
        <v>-42000</v>
      </c>
      <c r="H538">
        <f>IFERROR(SUM(bank1[[#Headers],[Net]]:bank1[[#This Row],[Net]]),"")</f>
        <v>705068.39</v>
      </c>
      <c r="I538" t="s">
        <v>10</v>
      </c>
    </row>
    <row r="539" spans="1:9" x14ac:dyDescent="0.35">
      <c r="A539" s="7">
        <v>45304</v>
      </c>
      <c r="B539" s="8" t="s">
        <v>15</v>
      </c>
      <c r="C539" s="8" t="s">
        <v>16</v>
      </c>
      <c r="D539" s="8">
        <v>15000</v>
      </c>
      <c r="E539" s="8" t="str" cm="1">
        <f t="array" ref="E5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39" s="8" t="s">
        <v>124</v>
      </c>
      <c r="G539" cm="1">
        <f t="array" ref="G539">_xlfn.IFS(bank1[[#This Row],[Ledger Amount Dr/Cr]]="Cr",bank1[[#This Row],[Ledger Amount]],bank1[[#This Row],[Ledger Amount Dr/Cr]]="Dr",-bank1[[#This Row],[Ledger Amount]])</f>
        <v>-15000</v>
      </c>
      <c r="H539">
        <f>IFERROR(SUM(bank1[[#Headers],[Net]]:bank1[[#This Row],[Net]]),"")</f>
        <v>690068.39</v>
      </c>
      <c r="I539" t="s">
        <v>10</v>
      </c>
    </row>
    <row r="540" spans="1:9" x14ac:dyDescent="0.35">
      <c r="A540" s="7">
        <v>45305</v>
      </c>
      <c r="B540" s="8" t="s">
        <v>9</v>
      </c>
      <c r="C540" s="8" t="s">
        <v>35</v>
      </c>
      <c r="D540" s="8">
        <v>599</v>
      </c>
      <c r="E540" s="8" t="str" cm="1">
        <f t="array" ref="E5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0" s="8" t="s">
        <v>175</v>
      </c>
      <c r="G540" cm="1">
        <f t="array" ref="G540">_xlfn.IFS(bank1[[#This Row],[Ledger Amount Dr/Cr]]="Cr",bank1[[#This Row],[Ledger Amount]],bank1[[#This Row],[Ledger Amount Dr/Cr]]="Dr",-bank1[[#This Row],[Ledger Amount]])</f>
        <v>-599</v>
      </c>
      <c r="H540">
        <f>IFERROR(SUM(bank1[[#Headers],[Net]]:bank1[[#This Row],[Net]]),"")</f>
        <v>689469.39</v>
      </c>
      <c r="I540" t="s">
        <v>10</v>
      </c>
    </row>
    <row r="541" spans="1:9" x14ac:dyDescent="0.35">
      <c r="A541" s="7">
        <v>45305</v>
      </c>
      <c r="B541" s="8" t="s">
        <v>9</v>
      </c>
      <c r="C541" s="8" t="s">
        <v>35</v>
      </c>
      <c r="D541" s="8">
        <v>450</v>
      </c>
      <c r="E541" s="8" t="str" cm="1">
        <f t="array" ref="E5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1" s="8" t="s">
        <v>176</v>
      </c>
      <c r="G541" cm="1">
        <f t="array" ref="G541">_xlfn.IFS(bank1[[#This Row],[Ledger Amount Dr/Cr]]="Cr",bank1[[#This Row],[Ledger Amount]],bank1[[#This Row],[Ledger Amount Dr/Cr]]="Dr",-bank1[[#This Row],[Ledger Amount]])</f>
        <v>-450</v>
      </c>
      <c r="H541">
        <f>IFERROR(SUM(bank1[[#Headers],[Net]]:bank1[[#This Row],[Net]]),"")</f>
        <v>689019.39</v>
      </c>
      <c r="I541" t="s">
        <v>10</v>
      </c>
    </row>
    <row r="542" spans="1:9" x14ac:dyDescent="0.35">
      <c r="A542" s="7">
        <v>45305</v>
      </c>
      <c r="B542" s="8" t="s">
        <v>9</v>
      </c>
      <c r="C542" s="8" t="s">
        <v>35</v>
      </c>
      <c r="D542" s="8">
        <v>20</v>
      </c>
      <c r="E542" s="8" t="str" cm="1">
        <f t="array" ref="E5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2" s="8" t="s">
        <v>175</v>
      </c>
      <c r="G542" cm="1">
        <f t="array" ref="G542">_xlfn.IFS(bank1[[#This Row],[Ledger Amount Dr/Cr]]="Cr",bank1[[#This Row],[Ledger Amount]],bank1[[#This Row],[Ledger Amount Dr/Cr]]="Dr",-bank1[[#This Row],[Ledger Amount]])</f>
        <v>-20</v>
      </c>
      <c r="H542">
        <f>IFERROR(SUM(bank1[[#Headers],[Net]]:bank1[[#This Row],[Net]]),"")</f>
        <v>688999.39</v>
      </c>
      <c r="I542" t="s">
        <v>10</v>
      </c>
    </row>
    <row r="543" spans="1:9" x14ac:dyDescent="0.35">
      <c r="A543" s="7">
        <v>45305</v>
      </c>
      <c r="B543" s="8" t="s">
        <v>15</v>
      </c>
      <c r="C543" s="8" t="s">
        <v>16</v>
      </c>
      <c r="D543" s="8">
        <v>20000</v>
      </c>
      <c r="E543" s="8" t="str" cm="1">
        <f t="array" ref="E5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3" s="8" t="s">
        <v>124</v>
      </c>
      <c r="G543" cm="1">
        <f t="array" ref="G543">_xlfn.IFS(bank1[[#This Row],[Ledger Amount Dr/Cr]]="Cr",bank1[[#This Row],[Ledger Amount]],bank1[[#This Row],[Ledger Amount Dr/Cr]]="Dr",-bank1[[#This Row],[Ledger Amount]])</f>
        <v>-20000</v>
      </c>
      <c r="H543">
        <f>IFERROR(SUM(bank1[[#Headers],[Net]]:bank1[[#This Row],[Net]]),"")</f>
        <v>668999.39</v>
      </c>
      <c r="I543" t="s">
        <v>10</v>
      </c>
    </row>
    <row r="544" spans="1:9" x14ac:dyDescent="0.35">
      <c r="A544" s="7">
        <v>45306</v>
      </c>
      <c r="B544" s="8" t="s">
        <v>9</v>
      </c>
      <c r="C544" s="8" t="s">
        <v>35</v>
      </c>
      <c r="D544" s="8">
        <v>230</v>
      </c>
      <c r="E544" s="8" t="str" cm="1">
        <f t="array" ref="E5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4" s="8" t="s">
        <v>177</v>
      </c>
      <c r="G544" cm="1">
        <f t="array" ref="G544">_xlfn.IFS(bank1[[#This Row],[Ledger Amount Dr/Cr]]="Cr",bank1[[#This Row],[Ledger Amount]],bank1[[#This Row],[Ledger Amount Dr/Cr]]="Dr",-bank1[[#This Row],[Ledger Amount]])</f>
        <v>-230</v>
      </c>
      <c r="H544">
        <f>IFERROR(SUM(bank1[[#Headers],[Net]]:bank1[[#This Row],[Net]]),"")</f>
        <v>668769.39</v>
      </c>
      <c r="I544" t="s">
        <v>10</v>
      </c>
    </row>
    <row r="545" spans="1:9" x14ac:dyDescent="0.35">
      <c r="A545" s="7">
        <v>45306</v>
      </c>
      <c r="B545" s="8" t="s">
        <v>15</v>
      </c>
      <c r="C545" s="8" t="s">
        <v>16</v>
      </c>
      <c r="D545" s="8">
        <v>4100</v>
      </c>
      <c r="E545" s="8" t="str" cm="1">
        <f t="array" ref="E5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5" s="8" t="s">
        <v>178</v>
      </c>
      <c r="G545" cm="1">
        <f t="array" ref="G545">_xlfn.IFS(bank1[[#This Row],[Ledger Amount Dr/Cr]]="Cr",bank1[[#This Row],[Ledger Amount]],bank1[[#This Row],[Ledger Amount Dr/Cr]]="Dr",-bank1[[#This Row],[Ledger Amount]])</f>
        <v>-4100</v>
      </c>
      <c r="H545">
        <f>IFERROR(SUM(bank1[[#Headers],[Net]]:bank1[[#This Row],[Net]]),"")</f>
        <v>664669.39</v>
      </c>
      <c r="I545" t="s">
        <v>10</v>
      </c>
    </row>
    <row r="546" spans="1:9" x14ac:dyDescent="0.35">
      <c r="A546" s="7">
        <v>45306</v>
      </c>
      <c r="B546" s="8" t="s">
        <v>9</v>
      </c>
      <c r="C546" s="8" t="s">
        <v>35</v>
      </c>
      <c r="D546" s="8">
        <v>170</v>
      </c>
      <c r="E546" s="8" t="str" cm="1">
        <f t="array" ref="E5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6" s="8" t="s">
        <v>177</v>
      </c>
      <c r="G546" cm="1">
        <f t="array" ref="G546">_xlfn.IFS(bank1[[#This Row],[Ledger Amount Dr/Cr]]="Cr",bank1[[#This Row],[Ledger Amount]],bank1[[#This Row],[Ledger Amount Dr/Cr]]="Dr",-bank1[[#This Row],[Ledger Amount]])</f>
        <v>-170</v>
      </c>
      <c r="H546">
        <f>IFERROR(SUM(bank1[[#Headers],[Net]]:bank1[[#This Row],[Net]]),"")</f>
        <v>664499.39</v>
      </c>
      <c r="I546" t="s">
        <v>10</v>
      </c>
    </row>
    <row r="547" spans="1:9" x14ac:dyDescent="0.35">
      <c r="A547" s="7">
        <v>45306</v>
      </c>
      <c r="B547" s="8" t="s">
        <v>15</v>
      </c>
      <c r="C547" s="8" t="s">
        <v>16</v>
      </c>
      <c r="D547" s="8">
        <v>10000</v>
      </c>
      <c r="E547" s="8" t="str" cm="1">
        <f t="array" ref="E5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7" s="8" t="s">
        <v>124</v>
      </c>
      <c r="G547" cm="1">
        <f t="array" ref="G547">_xlfn.IFS(bank1[[#This Row],[Ledger Amount Dr/Cr]]="Cr",bank1[[#This Row],[Ledger Amount]],bank1[[#This Row],[Ledger Amount Dr/Cr]]="Dr",-bank1[[#This Row],[Ledger Amount]])</f>
        <v>-10000</v>
      </c>
      <c r="H547">
        <f>IFERROR(SUM(bank1[[#Headers],[Net]]:bank1[[#This Row],[Net]]),"")</f>
        <v>654499.39</v>
      </c>
      <c r="I547" t="s">
        <v>10</v>
      </c>
    </row>
    <row r="548" spans="1:9" x14ac:dyDescent="0.35">
      <c r="A548" s="7">
        <v>45306</v>
      </c>
      <c r="B548" s="8" t="s">
        <v>9</v>
      </c>
      <c r="C548" s="8" t="s">
        <v>22</v>
      </c>
      <c r="D548" s="8">
        <v>300</v>
      </c>
      <c r="E548" s="8" t="str" cm="1">
        <f t="array" ref="E5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48" cm="1">
        <f t="array" ref="G548">_xlfn.IFS(bank1[[#This Row],[Ledger Amount Dr/Cr]]="Cr",bank1[[#This Row],[Ledger Amount]],bank1[[#This Row],[Ledger Amount Dr/Cr]]="Dr",-bank1[[#This Row],[Ledger Amount]])</f>
        <v>-300</v>
      </c>
      <c r="H548">
        <f>IFERROR(SUM(bank1[[#Headers],[Net]]:bank1[[#This Row],[Net]]),"")</f>
        <v>654199.39</v>
      </c>
      <c r="I548" t="s">
        <v>10</v>
      </c>
    </row>
    <row r="549" spans="1:9" x14ac:dyDescent="0.35">
      <c r="A549" s="7">
        <v>45307</v>
      </c>
      <c r="B549" s="8" t="s">
        <v>9</v>
      </c>
      <c r="C549" s="8" t="s">
        <v>35</v>
      </c>
      <c r="D549" s="8">
        <v>80</v>
      </c>
      <c r="E549" s="8" t="str" cm="1">
        <f t="array" ref="E5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49" s="8" t="s">
        <v>179</v>
      </c>
      <c r="G549" cm="1">
        <f t="array" ref="G549">_xlfn.IFS(bank1[[#This Row],[Ledger Amount Dr/Cr]]="Cr",bank1[[#This Row],[Ledger Amount]],bank1[[#This Row],[Ledger Amount Dr/Cr]]="Dr",-bank1[[#This Row],[Ledger Amount]])</f>
        <v>-80</v>
      </c>
      <c r="H549">
        <f>IFERROR(SUM(bank1[[#Headers],[Net]]:bank1[[#This Row],[Net]]),"")</f>
        <v>654119.39</v>
      </c>
      <c r="I549" t="s">
        <v>10</v>
      </c>
    </row>
    <row r="550" spans="1:9" x14ac:dyDescent="0.35">
      <c r="A550" s="7">
        <v>45307</v>
      </c>
      <c r="B550" s="8" t="s">
        <v>9</v>
      </c>
      <c r="C550" s="8" t="s">
        <v>38</v>
      </c>
      <c r="D550" s="8">
        <v>4</v>
      </c>
      <c r="E550" s="8" t="str" cm="1">
        <f t="array" ref="E5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0" s="8" t="s">
        <v>180</v>
      </c>
      <c r="G550" cm="1">
        <f t="array" ref="G550">_xlfn.IFS(bank1[[#This Row],[Ledger Amount Dr/Cr]]="Cr",bank1[[#This Row],[Ledger Amount]],bank1[[#This Row],[Ledger Amount Dr/Cr]]="Dr",-bank1[[#This Row],[Ledger Amount]])</f>
        <v>-4</v>
      </c>
      <c r="H550">
        <f>IFERROR(SUM(bank1[[#Headers],[Net]]:bank1[[#This Row],[Net]]),"")</f>
        <v>654115.39</v>
      </c>
      <c r="I550" t="s">
        <v>10</v>
      </c>
    </row>
    <row r="551" spans="1:9" x14ac:dyDescent="0.35">
      <c r="A551" s="7">
        <v>45307</v>
      </c>
      <c r="B551" s="8" t="s">
        <v>15</v>
      </c>
      <c r="C551" s="8" t="s">
        <v>16</v>
      </c>
      <c r="D551" s="8">
        <v>20000</v>
      </c>
      <c r="E551" s="8" t="str" cm="1">
        <f t="array" ref="E5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1" s="8" t="s">
        <v>18</v>
      </c>
      <c r="G551" cm="1">
        <f t="array" ref="G551">_xlfn.IFS(bank1[[#This Row],[Ledger Amount Dr/Cr]]="Cr",bank1[[#This Row],[Ledger Amount]],bank1[[#This Row],[Ledger Amount Dr/Cr]]="Dr",-bank1[[#This Row],[Ledger Amount]])</f>
        <v>-20000</v>
      </c>
      <c r="H551">
        <f>IFERROR(SUM(bank1[[#Headers],[Net]]:bank1[[#This Row],[Net]]),"")</f>
        <v>634115.39</v>
      </c>
      <c r="I551" t="s">
        <v>10</v>
      </c>
    </row>
    <row r="552" spans="1:9" x14ac:dyDescent="0.35">
      <c r="A552" s="7">
        <v>45307</v>
      </c>
      <c r="B552" s="8" t="s">
        <v>15</v>
      </c>
      <c r="C552" s="8" t="s">
        <v>16</v>
      </c>
      <c r="D552" s="8">
        <v>5000</v>
      </c>
      <c r="E552" s="8" t="str" cm="1">
        <f t="array" ref="E5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2" s="8" t="s">
        <v>181</v>
      </c>
      <c r="G552" cm="1">
        <f t="array" ref="G552">_xlfn.IFS(bank1[[#This Row],[Ledger Amount Dr/Cr]]="Cr",bank1[[#This Row],[Ledger Amount]],bank1[[#This Row],[Ledger Amount Dr/Cr]]="Dr",-bank1[[#This Row],[Ledger Amount]])</f>
        <v>-5000</v>
      </c>
      <c r="H552">
        <f>IFERROR(SUM(bank1[[#Headers],[Net]]:bank1[[#This Row],[Net]]),"")</f>
        <v>629115.39</v>
      </c>
      <c r="I552" t="s">
        <v>10</v>
      </c>
    </row>
    <row r="553" spans="1:9" x14ac:dyDescent="0.35">
      <c r="A553" s="7">
        <v>45307</v>
      </c>
      <c r="B553" s="8" t="s">
        <v>9</v>
      </c>
      <c r="C553" s="8" t="s">
        <v>35</v>
      </c>
      <c r="D553" s="8">
        <v>10</v>
      </c>
      <c r="E553" s="8" t="str" cm="1">
        <f t="array" ref="E5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3" s="8" t="s">
        <v>177</v>
      </c>
      <c r="G553" cm="1">
        <f t="array" ref="G553">_xlfn.IFS(bank1[[#This Row],[Ledger Amount Dr/Cr]]="Cr",bank1[[#This Row],[Ledger Amount]],bank1[[#This Row],[Ledger Amount Dr/Cr]]="Dr",-bank1[[#This Row],[Ledger Amount]])</f>
        <v>-10</v>
      </c>
      <c r="H553">
        <f>IFERROR(SUM(bank1[[#Headers],[Net]]:bank1[[#This Row],[Net]]),"")</f>
        <v>629105.39</v>
      </c>
      <c r="I553" t="s">
        <v>10</v>
      </c>
    </row>
    <row r="554" spans="1:9" x14ac:dyDescent="0.35">
      <c r="A554" s="7">
        <v>45307</v>
      </c>
      <c r="B554" s="8" t="s">
        <v>15</v>
      </c>
      <c r="C554" s="8" t="s">
        <v>16</v>
      </c>
      <c r="D554" s="8">
        <v>10000</v>
      </c>
      <c r="E554" s="8" t="str" cm="1">
        <f t="array" ref="E5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4" s="8" t="s">
        <v>124</v>
      </c>
      <c r="G554" cm="1">
        <f t="array" ref="G554">_xlfn.IFS(bank1[[#This Row],[Ledger Amount Dr/Cr]]="Cr",bank1[[#This Row],[Ledger Amount]],bank1[[#This Row],[Ledger Amount Dr/Cr]]="Dr",-bank1[[#This Row],[Ledger Amount]])</f>
        <v>-10000</v>
      </c>
      <c r="H554">
        <f>IFERROR(SUM(bank1[[#Headers],[Net]]:bank1[[#This Row],[Net]]),"")</f>
        <v>619105.39</v>
      </c>
      <c r="I554" t="s">
        <v>10</v>
      </c>
    </row>
    <row r="555" spans="1:9" x14ac:dyDescent="0.35">
      <c r="A555" s="7">
        <v>45308</v>
      </c>
      <c r="B555" s="8" t="s">
        <v>9</v>
      </c>
      <c r="C555" s="8" t="s">
        <v>35</v>
      </c>
      <c r="D555" s="8">
        <v>75</v>
      </c>
      <c r="E555" s="8" t="str" cm="1">
        <f t="array" ref="E5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5" s="8" t="s">
        <v>179</v>
      </c>
      <c r="G555" cm="1">
        <f t="array" ref="G555">_xlfn.IFS(bank1[[#This Row],[Ledger Amount Dr/Cr]]="Cr",bank1[[#This Row],[Ledger Amount]],bank1[[#This Row],[Ledger Amount Dr/Cr]]="Dr",-bank1[[#This Row],[Ledger Amount]])</f>
        <v>-75</v>
      </c>
      <c r="H555">
        <f>IFERROR(SUM(bank1[[#Headers],[Net]]:bank1[[#This Row],[Net]]),"")</f>
        <v>619030.39</v>
      </c>
      <c r="I555" t="s">
        <v>10</v>
      </c>
    </row>
    <row r="556" spans="1:9" x14ac:dyDescent="0.35">
      <c r="A556" s="7">
        <v>45308</v>
      </c>
      <c r="B556" s="8" t="s">
        <v>11</v>
      </c>
      <c r="C556" s="8" t="s">
        <v>12</v>
      </c>
      <c r="D556" s="8">
        <v>300000</v>
      </c>
      <c r="E556" s="8" t="str" cm="1">
        <f t="array" ref="E5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56" s="8" t="s">
        <v>106</v>
      </c>
      <c r="G556" cm="1">
        <f t="array" ref="G556">_xlfn.IFS(bank1[[#This Row],[Ledger Amount Dr/Cr]]="Cr",bank1[[#This Row],[Ledger Amount]],bank1[[#This Row],[Ledger Amount Dr/Cr]]="Dr",-bank1[[#This Row],[Ledger Amount]])</f>
        <v>300000</v>
      </c>
      <c r="H556">
        <f>IFERROR(SUM(bank1[[#Headers],[Net]]:bank1[[#This Row],[Net]]),"")</f>
        <v>919030.39</v>
      </c>
      <c r="I556" t="s">
        <v>10</v>
      </c>
    </row>
    <row r="557" spans="1:9" x14ac:dyDescent="0.35">
      <c r="A557" s="7">
        <v>45309</v>
      </c>
      <c r="B557" s="8" t="s">
        <v>9</v>
      </c>
      <c r="C557" s="8" t="s">
        <v>35</v>
      </c>
      <c r="D557" s="8">
        <v>100</v>
      </c>
      <c r="E557" s="8" t="str" cm="1">
        <f t="array" ref="E5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7" s="8" t="s">
        <v>182</v>
      </c>
      <c r="G557" cm="1">
        <f t="array" ref="G557">_xlfn.IFS(bank1[[#This Row],[Ledger Amount Dr/Cr]]="Cr",bank1[[#This Row],[Ledger Amount]],bank1[[#This Row],[Ledger Amount Dr/Cr]]="Dr",-bank1[[#This Row],[Ledger Amount]])</f>
        <v>-100</v>
      </c>
      <c r="H557">
        <f>IFERROR(SUM(bank1[[#Headers],[Net]]:bank1[[#This Row],[Net]]),"")</f>
        <v>918930.39</v>
      </c>
      <c r="I557" t="s">
        <v>10</v>
      </c>
    </row>
    <row r="558" spans="1:9" x14ac:dyDescent="0.35">
      <c r="A558" s="7">
        <v>45309</v>
      </c>
      <c r="B558" s="8" t="s">
        <v>9</v>
      </c>
      <c r="C558" s="8" t="s">
        <v>35</v>
      </c>
      <c r="D558" s="8">
        <v>500</v>
      </c>
      <c r="E558" s="8" t="str" cm="1">
        <f t="array" ref="E5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8" s="8" t="s">
        <v>183</v>
      </c>
      <c r="G558" cm="1">
        <f t="array" ref="G558">_xlfn.IFS(bank1[[#This Row],[Ledger Amount Dr/Cr]]="Cr",bank1[[#This Row],[Ledger Amount]],bank1[[#This Row],[Ledger Amount Dr/Cr]]="Dr",-bank1[[#This Row],[Ledger Amount]])</f>
        <v>-500</v>
      </c>
      <c r="H558">
        <f>IFERROR(SUM(bank1[[#Headers],[Net]]:bank1[[#This Row],[Net]]),"")</f>
        <v>918430.39</v>
      </c>
      <c r="I558" t="s">
        <v>10</v>
      </c>
    </row>
    <row r="559" spans="1:9" x14ac:dyDescent="0.35">
      <c r="A559" s="7">
        <v>45309</v>
      </c>
      <c r="B559" s="8" t="s">
        <v>9</v>
      </c>
      <c r="C559" s="8" t="s">
        <v>35</v>
      </c>
      <c r="D559" s="8">
        <v>300</v>
      </c>
      <c r="E559" s="8" t="str" cm="1">
        <f t="array" ref="E5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59" s="8" t="s">
        <v>184</v>
      </c>
      <c r="G559" cm="1">
        <f t="array" ref="G559">_xlfn.IFS(bank1[[#This Row],[Ledger Amount Dr/Cr]]="Cr",bank1[[#This Row],[Ledger Amount]],bank1[[#This Row],[Ledger Amount Dr/Cr]]="Dr",-bank1[[#This Row],[Ledger Amount]])</f>
        <v>-300</v>
      </c>
      <c r="H559">
        <f>IFERROR(SUM(bank1[[#Headers],[Net]]:bank1[[#This Row],[Net]]),"")</f>
        <v>918130.39</v>
      </c>
      <c r="I559" t="s">
        <v>10</v>
      </c>
    </row>
    <row r="560" spans="1:9" x14ac:dyDescent="0.35">
      <c r="A560" s="7">
        <v>45309</v>
      </c>
      <c r="B560" s="8" t="s">
        <v>15</v>
      </c>
      <c r="C560" s="8" t="s">
        <v>16</v>
      </c>
      <c r="D560" s="8">
        <v>3450</v>
      </c>
      <c r="E560" s="8" t="str" cm="1">
        <f t="array" ref="E5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0" s="8" t="s">
        <v>159</v>
      </c>
      <c r="G560" cm="1">
        <f t="array" ref="G560">_xlfn.IFS(bank1[[#This Row],[Ledger Amount Dr/Cr]]="Cr",bank1[[#This Row],[Ledger Amount]],bank1[[#This Row],[Ledger Amount Dr/Cr]]="Dr",-bank1[[#This Row],[Ledger Amount]])</f>
        <v>-3450</v>
      </c>
      <c r="H560">
        <f>IFERROR(SUM(bank1[[#Headers],[Net]]:bank1[[#This Row],[Net]]),"")</f>
        <v>914680.39</v>
      </c>
      <c r="I560" t="s">
        <v>10</v>
      </c>
    </row>
    <row r="561" spans="1:9" x14ac:dyDescent="0.35">
      <c r="A561" s="7">
        <v>45310</v>
      </c>
      <c r="B561" s="8" t="s">
        <v>15</v>
      </c>
      <c r="C561" s="8" t="s">
        <v>16</v>
      </c>
      <c r="D561" s="8">
        <v>500000</v>
      </c>
      <c r="E561" s="8" t="str" cm="1">
        <f t="array" ref="E5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1" s="8" t="s">
        <v>56</v>
      </c>
      <c r="G561" cm="1">
        <f t="array" ref="G561">_xlfn.IFS(bank1[[#This Row],[Ledger Amount Dr/Cr]]="Cr",bank1[[#This Row],[Ledger Amount]],bank1[[#This Row],[Ledger Amount Dr/Cr]]="Dr",-bank1[[#This Row],[Ledger Amount]])</f>
        <v>-500000</v>
      </c>
      <c r="H561">
        <f>IFERROR(SUM(bank1[[#Headers],[Net]]:bank1[[#This Row],[Net]]),"")</f>
        <v>414680.39</v>
      </c>
      <c r="I561" t="s">
        <v>10</v>
      </c>
    </row>
    <row r="562" spans="1:9" x14ac:dyDescent="0.35">
      <c r="A562" s="7">
        <v>45310</v>
      </c>
      <c r="B562" s="8" t="s">
        <v>15</v>
      </c>
      <c r="C562" s="8" t="s">
        <v>16</v>
      </c>
      <c r="D562" s="8">
        <v>1000</v>
      </c>
      <c r="E562" s="8" t="str" cm="1">
        <f t="array" ref="E5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2" s="8" t="s">
        <v>165</v>
      </c>
      <c r="G562" cm="1">
        <f t="array" ref="G562">_xlfn.IFS(bank1[[#This Row],[Ledger Amount Dr/Cr]]="Cr",bank1[[#This Row],[Ledger Amount]],bank1[[#This Row],[Ledger Amount Dr/Cr]]="Dr",-bank1[[#This Row],[Ledger Amount]])</f>
        <v>-1000</v>
      </c>
      <c r="H562">
        <f>IFERROR(SUM(bank1[[#Headers],[Net]]:bank1[[#This Row],[Net]]),"")</f>
        <v>413680.39</v>
      </c>
      <c r="I562" t="s">
        <v>10</v>
      </c>
    </row>
    <row r="563" spans="1:9" x14ac:dyDescent="0.35">
      <c r="A563" s="7">
        <v>45311</v>
      </c>
      <c r="B563" s="8" t="s">
        <v>9</v>
      </c>
      <c r="C563" s="8" t="s">
        <v>35</v>
      </c>
      <c r="D563" s="8">
        <v>200</v>
      </c>
      <c r="E563" s="8" t="str" cm="1">
        <f t="array" ref="E5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3" s="8" t="s">
        <v>185</v>
      </c>
      <c r="G563" cm="1">
        <f t="array" ref="G563">_xlfn.IFS(bank1[[#This Row],[Ledger Amount Dr/Cr]]="Cr",bank1[[#This Row],[Ledger Amount]],bank1[[#This Row],[Ledger Amount Dr/Cr]]="Dr",-bank1[[#This Row],[Ledger Amount]])</f>
        <v>-200</v>
      </c>
      <c r="H563">
        <f>IFERROR(SUM(bank1[[#Headers],[Net]]:bank1[[#This Row],[Net]]),"")</f>
        <v>413480.39</v>
      </c>
      <c r="I563" t="s">
        <v>10</v>
      </c>
    </row>
    <row r="564" spans="1:9" x14ac:dyDescent="0.35">
      <c r="A564" s="7">
        <v>45311</v>
      </c>
      <c r="B564" s="8" t="s">
        <v>15</v>
      </c>
      <c r="C564" s="8" t="s">
        <v>16</v>
      </c>
      <c r="D564" s="8">
        <v>2000</v>
      </c>
      <c r="E564" s="8" t="str" cm="1">
        <f t="array" ref="E5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4" s="8" t="s">
        <v>159</v>
      </c>
      <c r="G564" cm="1">
        <f t="array" ref="G564">_xlfn.IFS(bank1[[#This Row],[Ledger Amount Dr/Cr]]="Cr",bank1[[#This Row],[Ledger Amount]],bank1[[#This Row],[Ledger Amount Dr/Cr]]="Dr",-bank1[[#This Row],[Ledger Amount]])</f>
        <v>-2000</v>
      </c>
      <c r="H564">
        <f>IFERROR(SUM(bank1[[#Headers],[Net]]:bank1[[#This Row],[Net]]),"")</f>
        <v>411480.39</v>
      </c>
      <c r="I564" t="s">
        <v>10</v>
      </c>
    </row>
    <row r="565" spans="1:9" x14ac:dyDescent="0.35">
      <c r="A565" s="7">
        <v>45311</v>
      </c>
      <c r="B565" s="8" t="s">
        <v>15</v>
      </c>
      <c r="C565" s="8" t="s">
        <v>16</v>
      </c>
      <c r="D565" s="8">
        <v>15000</v>
      </c>
      <c r="E565" s="8" t="str" cm="1">
        <f t="array" ref="E5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5" s="8" t="s">
        <v>18</v>
      </c>
      <c r="G565" cm="1">
        <f t="array" ref="G565">_xlfn.IFS(bank1[[#This Row],[Ledger Amount Dr/Cr]]="Cr",bank1[[#This Row],[Ledger Amount]],bank1[[#This Row],[Ledger Amount Dr/Cr]]="Dr",-bank1[[#This Row],[Ledger Amount]])</f>
        <v>-15000</v>
      </c>
      <c r="H565">
        <f>IFERROR(SUM(bank1[[#Headers],[Net]]:bank1[[#This Row],[Net]]),"")</f>
        <v>396480.39</v>
      </c>
      <c r="I565" t="s">
        <v>10</v>
      </c>
    </row>
    <row r="566" spans="1:9" x14ac:dyDescent="0.35">
      <c r="A566" s="7">
        <v>45311</v>
      </c>
      <c r="B566" s="8" t="s">
        <v>11</v>
      </c>
      <c r="C566" s="8" t="s">
        <v>12</v>
      </c>
      <c r="D566" s="8">
        <v>5000</v>
      </c>
      <c r="E566" s="8" t="str" cm="1">
        <f t="array" ref="E5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66" s="8" t="s">
        <v>186</v>
      </c>
      <c r="G566" cm="1">
        <f t="array" ref="G566">_xlfn.IFS(bank1[[#This Row],[Ledger Amount Dr/Cr]]="Cr",bank1[[#This Row],[Ledger Amount]],bank1[[#This Row],[Ledger Amount Dr/Cr]]="Dr",-bank1[[#This Row],[Ledger Amount]])</f>
        <v>5000</v>
      </c>
      <c r="H566">
        <f>IFERROR(SUM(bank1[[#Headers],[Net]]:bank1[[#This Row],[Net]]),"")</f>
        <v>401480.39</v>
      </c>
      <c r="I566" t="s">
        <v>10</v>
      </c>
    </row>
    <row r="567" spans="1:9" x14ac:dyDescent="0.35">
      <c r="A567" s="7">
        <v>45312</v>
      </c>
      <c r="B567" s="8" t="s">
        <v>15</v>
      </c>
      <c r="C567" s="8" t="s">
        <v>16</v>
      </c>
      <c r="D567" s="8">
        <v>2200</v>
      </c>
      <c r="E567" s="8" t="str" cm="1">
        <f t="array" ref="E5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7" s="8" t="s">
        <v>187</v>
      </c>
      <c r="G567" cm="1">
        <f t="array" ref="G567">_xlfn.IFS(bank1[[#This Row],[Ledger Amount Dr/Cr]]="Cr",bank1[[#This Row],[Ledger Amount]],bank1[[#This Row],[Ledger Amount Dr/Cr]]="Dr",-bank1[[#This Row],[Ledger Amount]])</f>
        <v>-2200</v>
      </c>
      <c r="H567">
        <f>IFERROR(SUM(bank1[[#Headers],[Net]]:bank1[[#This Row],[Net]]),"")</f>
        <v>399280.39</v>
      </c>
      <c r="I567" t="s">
        <v>10</v>
      </c>
    </row>
    <row r="568" spans="1:9" x14ac:dyDescent="0.35">
      <c r="A568" s="7">
        <v>45312</v>
      </c>
      <c r="B568" s="8" t="s">
        <v>9</v>
      </c>
      <c r="C568" s="8" t="s">
        <v>35</v>
      </c>
      <c r="D568" s="8">
        <v>80</v>
      </c>
      <c r="E568" s="8" t="str" cm="1">
        <f t="array" ref="E5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8" s="8" t="s">
        <v>188</v>
      </c>
      <c r="G568" cm="1">
        <f t="array" ref="G568">_xlfn.IFS(bank1[[#This Row],[Ledger Amount Dr/Cr]]="Cr",bank1[[#This Row],[Ledger Amount]],bank1[[#This Row],[Ledger Amount Dr/Cr]]="Dr",-bank1[[#This Row],[Ledger Amount]])</f>
        <v>-80</v>
      </c>
      <c r="H568">
        <f>IFERROR(SUM(bank1[[#Headers],[Net]]:bank1[[#This Row],[Net]]),"")</f>
        <v>399200.39</v>
      </c>
      <c r="I568" t="s">
        <v>10</v>
      </c>
    </row>
    <row r="569" spans="1:9" x14ac:dyDescent="0.35">
      <c r="A569" s="7">
        <v>45312</v>
      </c>
      <c r="B569" s="8" t="s">
        <v>9</v>
      </c>
      <c r="C569" s="8" t="s">
        <v>35</v>
      </c>
      <c r="D569" s="8">
        <v>500</v>
      </c>
      <c r="E569" s="8" t="str" cm="1">
        <f t="array" ref="E5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69" s="8" t="s">
        <v>159</v>
      </c>
      <c r="G569" cm="1">
        <f t="array" ref="G569">_xlfn.IFS(bank1[[#This Row],[Ledger Amount Dr/Cr]]="Cr",bank1[[#This Row],[Ledger Amount]],bank1[[#This Row],[Ledger Amount Dr/Cr]]="Dr",-bank1[[#This Row],[Ledger Amount]])</f>
        <v>-500</v>
      </c>
      <c r="H569">
        <f>IFERROR(SUM(bank1[[#Headers],[Net]]:bank1[[#This Row],[Net]]),"")</f>
        <v>398700.39</v>
      </c>
      <c r="I569" t="s">
        <v>10</v>
      </c>
    </row>
    <row r="570" spans="1:9" x14ac:dyDescent="0.35">
      <c r="A570" s="7">
        <v>45313</v>
      </c>
      <c r="B570" s="8" t="s">
        <v>9</v>
      </c>
      <c r="C570" s="8" t="s">
        <v>22</v>
      </c>
      <c r="D570" s="8">
        <v>59</v>
      </c>
      <c r="E570" s="8" t="str" cm="1">
        <f t="array" ref="E5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70" cm="1">
        <f t="array" ref="G570">_xlfn.IFS(bank1[[#This Row],[Ledger Amount Dr/Cr]]="Cr",bank1[[#This Row],[Ledger Amount]],bank1[[#This Row],[Ledger Amount Dr/Cr]]="Dr",-bank1[[#This Row],[Ledger Amount]])</f>
        <v>-59</v>
      </c>
      <c r="H570">
        <f>IFERROR(SUM(bank1[[#Headers],[Net]]:bank1[[#This Row],[Net]]),"")</f>
        <v>398641.39</v>
      </c>
      <c r="I570" t="s">
        <v>10</v>
      </c>
    </row>
    <row r="571" spans="1:9" x14ac:dyDescent="0.35">
      <c r="A571" s="7">
        <v>45313</v>
      </c>
      <c r="B571" s="8" t="s">
        <v>9</v>
      </c>
      <c r="C571" s="8" t="s">
        <v>22</v>
      </c>
      <c r="D571" s="8">
        <v>59</v>
      </c>
      <c r="E571" s="8" t="str" cm="1">
        <f t="array" ref="E5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71" cm="1">
        <f t="array" ref="G571">_xlfn.IFS(bank1[[#This Row],[Ledger Amount Dr/Cr]]="Cr",bank1[[#This Row],[Ledger Amount]],bank1[[#This Row],[Ledger Amount Dr/Cr]]="Dr",-bank1[[#This Row],[Ledger Amount]])</f>
        <v>-59</v>
      </c>
      <c r="H571">
        <f>IFERROR(SUM(bank1[[#Headers],[Net]]:bank1[[#This Row],[Net]]),"")</f>
        <v>398582.39</v>
      </c>
      <c r="I571" t="s">
        <v>10</v>
      </c>
    </row>
    <row r="572" spans="1:9" x14ac:dyDescent="0.35">
      <c r="A572" s="7">
        <v>45314</v>
      </c>
      <c r="B572" s="8" t="s">
        <v>15</v>
      </c>
      <c r="C572" s="8" t="s">
        <v>16</v>
      </c>
      <c r="D572" s="8">
        <v>15000</v>
      </c>
      <c r="E572" s="8" t="str" cm="1">
        <f t="array" ref="E5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2" s="8" t="s">
        <v>189</v>
      </c>
      <c r="G572" cm="1">
        <f t="array" ref="G572">_xlfn.IFS(bank1[[#This Row],[Ledger Amount Dr/Cr]]="Cr",bank1[[#This Row],[Ledger Amount]],bank1[[#This Row],[Ledger Amount Dr/Cr]]="Dr",-bank1[[#This Row],[Ledger Amount]])</f>
        <v>-15000</v>
      </c>
      <c r="H572">
        <f>IFERROR(SUM(bank1[[#Headers],[Net]]:bank1[[#This Row],[Net]]),"")</f>
        <v>383582.39</v>
      </c>
      <c r="I572" t="s">
        <v>10</v>
      </c>
    </row>
    <row r="573" spans="1:9" x14ac:dyDescent="0.35">
      <c r="A573" s="7">
        <v>45314</v>
      </c>
      <c r="B573" s="8" t="s">
        <v>37</v>
      </c>
      <c r="C573" s="8" t="s">
        <v>38</v>
      </c>
      <c r="D573" s="8">
        <v>1</v>
      </c>
      <c r="E573" s="8" t="str" cm="1">
        <f t="array" ref="E5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573" cm="1">
        <f t="array" ref="G573">_xlfn.IFS(bank1[[#This Row],[Ledger Amount Dr/Cr]]="Cr",bank1[[#This Row],[Ledger Amount]],bank1[[#This Row],[Ledger Amount Dr/Cr]]="Dr",-bank1[[#This Row],[Ledger Amount]])</f>
        <v>1</v>
      </c>
      <c r="H573">
        <f>IFERROR(SUM(bank1[[#Headers],[Net]]:bank1[[#This Row],[Net]]),"")</f>
        <v>383583.39</v>
      </c>
      <c r="I573" t="s">
        <v>10</v>
      </c>
    </row>
    <row r="574" spans="1:9" x14ac:dyDescent="0.35">
      <c r="A574" s="7">
        <v>45314</v>
      </c>
      <c r="B574" s="8" t="s">
        <v>11</v>
      </c>
      <c r="C574" s="8" t="s">
        <v>12</v>
      </c>
      <c r="D574" s="8">
        <v>11500</v>
      </c>
      <c r="E574" s="8" t="str" cm="1">
        <f t="array" ref="E5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74" s="8" t="s">
        <v>190</v>
      </c>
      <c r="G574" cm="1">
        <f t="array" ref="G574">_xlfn.IFS(bank1[[#This Row],[Ledger Amount Dr/Cr]]="Cr",bank1[[#This Row],[Ledger Amount]],bank1[[#This Row],[Ledger Amount Dr/Cr]]="Dr",-bank1[[#This Row],[Ledger Amount]])</f>
        <v>11500</v>
      </c>
      <c r="H574">
        <f>IFERROR(SUM(bank1[[#Headers],[Net]]:bank1[[#This Row],[Net]]),"")</f>
        <v>395083.39</v>
      </c>
      <c r="I574" t="s">
        <v>10</v>
      </c>
    </row>
    <row r="575" spans="1:9" x14ac:dyDescent="0.35">
      <c r="A575" s="7">
        <v>45314</v>
      </c>
      <c r="B575" s="8" t="s">
        <v>15</v>
      </c>
      <c r="C575" s="8" t="s">
        <v>16</v>
      </c>
      <c r="D575" s="8">
        <v>12500</v>
      </c>
      <c r="E575" s="8" t="str" cm="1">
        <f t="array" ref="E5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5" s="8" t="s">
        <v>124</v>
      </c>
      <c r="G575" cm="1">
        <f t="array" ref="G575">_xlfn.IFS(bank1[[#This Row],[Ledger Amount Dr/Cr]]="Cr",bank1[[#This Row],[Ledger Amount]],bank1[[#This Row],[Ledger Amount Dr/Cr]]="Dr",-bank1[[#This Row],[Ledger Amount]])</f>
        <v>-12500</v>
      </c>
      <c r="H575">
        <f>IFERROR(SUM(bank1[[#Headers],[Net]]:bank1[[#This Row],[Net]]),"")</f>
        <v>382583.39</v>
      </c>
      <c r="I575" t="s">
        <v>10</v>
      </c>
    </row>
    <row r="576" spans="1:9" x14ac:dyDescent="0.35">
      <c r="A576" s="7">
        <v>45314</v>
      </c>
      <c r="B576" s="8" t="s">
        <v>15</v>
      </c>
      <c r="C576" s="8" t="s">
        <v>16</v>
      </c>
      <c r="D576" s="8">
        <v>1130</v>
      </c>
      <c r="E576" s="8" t="str" cm="1">
        <f t="array" ref="E5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6" s="8" t="s">
        <v>191</v>
      </c>
      <c r="G576" cm="1">
        <f t="array" ref="G576">_xlfn.IFS(bank1[[#This Row],[Ledger Amount Dr/Cr]]="Cr",bank1[[#This Row],[Ledger Amount]],bank1[[#This Row],[Ledger Amount Dr/Cr]]="Dr",-bank1[[#This Row],[Ledger Amount]])</f>
        <v>-1130</v>
      </c>
      <c r="H576">
        <f>IFERROR(SUM(bank1[[#Headers],[Net]]:bank1[[#This Row],[Net]]),"")</f>
        <v>381453.39</v>
      </c>
      <c r="I576" t="s">
        <v>10</v>
      </c>
    </row>
    <row r="577" spans="1:9" x14ac:dyDescent="0.35">
      <c r="A577" s="7">
        <v>45314</v>
      </c>
      <c r="B577" s="8" t="s">
        <v>9</v>
      </c>
      <c r="C577" s="8" t="s">
        <v>35</v>
      </c>
      <c r="D577" s="8">
        <v>320</v>
      </c>
      <c r="E577" s="8" t="str" cm="1">
        <f t="array" ref="E5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7" s="8" t="s">
        <v>192</v>
      </c>
      <c r="G577" cm="1">
        <f t="array" ref="G577">_xlfn.IFS(bank1[[#This Row],[Ledger Amount Dr/Cr]]="Cr",bank1[[#This Row],[Ledger Amount]],bank1[[#This Row],[Ledger Amount Dr/Cr]]="Dr",-bank1[[#This Row],[Ledger Amount]])</f>
        <v>-320</v>
      </c>
      <c r="H577">
        <f>IFERROR(SUM(bank1[[#Headers],[Net]]:bank1[[#This Row],[Net]]),"")</f>
        <v>381133.39</v>
      </c>
      <c r="I577" t="s">
        <v>10</v>
      </c>
    </row>
    <row r="578" spans="1:9" x14ac:dyDescent="0.35">
      <c r="A578" s="7">
        <v>45315</v>
      </c>
      <c r="B578" s="8" t="s">
        <v>9</v>
      </c>
      <c r="C578" s="8" t="s">
        <v>35</v>
      </c>
      <c r="D578" s="8">
        <v>900</v>
      </c>
      <c r="E578" s="8" t="str" cm="1">
        <f t="array" ref="E5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8" s="8" t="s">
        <v>193</v>
      </c>
      <c r="G578" cm="1">
        <f t="array" ref="G578">_xlfn.IFS(bank1[[#This Row],[Ledger Amount Dr/Cr]]="Cr",bank1[[#This Row],[Ledger Amount]],bank1[[#This Row],[Ledger Amount Dr/Cr]]="Dr",-bank1[[#This Row],[Ledger Amount]])</f>
        <v>-900</v>
      </c>
      <c r="H578">
        <f>IFERROR(SUM(bank1[[#Headers],[Net]]:bank1[[#This Row],[Net]]),"")</f>
        <v>380233.39</v>
      </c>
      <c r="I578" t="s">
        <v>10</v>
      </c>
    </row>
    <row r="579" spans="1:9" x14ac:dyDescent="0.35">
      <c r="A579" s="7">
        <v>45315</v>
      </c>
      <c r="B579" s="8" t="s">
        <v>15</v>
      </c>
      <c r="C579" s="8" t="s">
        <v>16</v>
      </c>
      <c r="D579" s="8">
        <v>5000</v>
      </c>
      <c r="E579" s="8" t="str" cm="1">
        <f t="array" ref="E5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79" s="8" t="s">
        <v>18</v>
      </c>
      <c r="G579" cm="1">
        <f t="array" ref="G579">_xlfn.IFS(bank1[[#This Row],[Ledger Amount Dr/Cr]]="Cr",bank1[[#This Row],[Ledger Amount]],bank1[[#This Row],[Ledger Amount Dr/Cr]]="Dr",-bank1[[#This Row],[Ledger Amount]])</f>
        <v>-5000</v>
      </c>
      <c r="H579">
        <f>IFERROR(SUM(bank1[[#Headers],[Net]]:bank1[[#This Row],[Net]]),"")</f>
        <v>375233.39</v>
      </c>
      <c r="I579" t="s">
        <v>10</v>
      </c>
    </row>
    <row r="580" spans="1:9" x14ac:dyDescent="0.35">
      <c r="A580" s="7">
        <v>45315</v>
      </c>
      <c r="B580" s="8" t="s">
        <v>11</v>
      </c>
      <c r="C580" s="8" t="s">
        <v>12</v>
      </c>
      <c r="D580" s="8">
        <v>300000</v>
      </c>
      <c r="E580" s="8" t="str" cm="1">
        <f t="array" ref="E5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80" s="8" t="s">
        <v>106</v>
      </c>
      <c r="G580" cm="1">
        <f t="array" ref="G580">_xlfn.IFS(bank1[[#This Row],[Ledger Amount Dr/Cr]]="Cr",bank1[[#This Row],[Ledger Amount]],bank1[[#This Row],[Ledger Amount Dr/Cr]]="Dr",-bank1[[#This Row],[Ledger Amount]])</f>
        <v>300000</v>
      </c>
      <c r="H580">
        <f>IFERROR(SUM(bank1[[#Headers],[Net]]:bank1[[#This Row],[Net]]),"")</f>
        <v>675233.39</v>
      </c>
      <c r="I580" t="s">
        <v>10</v>
      </c>
    </row>
    <row r="581" spans="1:9" x14ac:dyDescent="0.35">
      <c r="A581" s="7">
        <v>45316</v>
      </c>
      <c r="B581" s="8" t="s">
        <v>11</v>
      </c>
      <c r="C581" s="8" t="s">
        <v>12</v>
      </c>
      <c r="D581" s="8">
        <v>6000</v>
      </c>
      <c r="E581" s="8" t="str" cm="1">
        <f t="array" ref="E5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81" s="8" t="s">
        <v>159</v>
      </c>
      <c r="G581" cm="1">
        <f t="array" ref="G581">_xlfn.IFS(bank1[[#This Row],[Ledger Amount Dr/Cr]]="Cr",bank1[[#This Row],[Ledger Amount]],bank1[[#This Row],[Ledger Amount Dr/Cr]]="Dr",-bank1[[#This Row],[Ledger Amount]])</f>
        <v>6000</v>
      </c>
      <c r="H581">
        <f>IFERROR(SUM(bank1[[#Headers],[Net]]:bank1[[#This Row],[Net]]),"")</f>
        <v>681233.39</v>
      </c>
      <c r="I581" t="s">
        <v>10</v>
      </c>
    </row>
    <row r="582" spans="1:9" x14ac:dyDescent="0.35">
      <c r="A582" s="7">
        <v>45316</v>
      </c>
      <c r="B582" s="8" t="s">
        <v>9</v>
      </c>
      <c r="C582" s="8" t="s">
        <v>35</v>
      </c>
      <c r="D582" s="8">
        <v>250</v>
      </c>
      <c r="E582" s="8" t="str" cm="1">
        <f t="array" ref="E5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2" s="8" t="s">
        <v>194</v>
      </c>
      <c r="G582" cm="1">
        <f t="array" ref="G582">_xlfn.IFS(bank1[[#This Row],[Ledger Amount Dr/Cr]]="Cr",bank1[[#This Row],[Ledger Amount]],bank1[[#This Row],[Ledger Amount Dr/Cr]]="Dr",-bank1[[#This Row],[Ledger Amount]])</f>
        <v>-250</v>
      </c>
      <c r="H582">
        <f>IFERROR(SUM(bank1[[#Headers],[Net]]:bank1[[#This Row],[Net]]),"")</f>
        <v>680983.39</v>
      </c>
      <c r="I582" t="s">
        <v>10</v>
      </c>
    </row>
    <row r="583" spans="1:9" x14ac:dyDescent="0.35">
      <c r="A583" s="7">
        <v>45316</v>
      </c>
      <c r="B583" s="8" t="s">
        <v>15</v>
      </c>
      <c r="C583" s="8" t="s">
        <v>16</v>
      </c>
      <c r="D583" s="8">
        <v>1320</v>
      </c>
      <c r="E583" s="8" t="str" cm="1">
        <f t="array" ref="E5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3" s="8" t="s">
        <v>183</v>
      </c>
      <c r="G583" cm="1">
        <f t="array" ref="G583">_xlfn.IFS(bank1[[#This Row],[Ledger Amount Dr/Cr]]="Cr",bank1[[#This Row],[Ledger Amount]],bank1[[#This Row],[Ledger Amount Dr/Cr]]="Dr",-bank1[[#This Row],[Ledger Amount]])</f>
        <v>-1320</v>
      </c>
      <c r="H583">
        <f>IFERROR(SUM(bank1[[#Headers],[Net]]:bank1[[#This Row],[Net]]),"")</f>
        <v>679663.39</v>
      </c>
      <c r="I583" t="s">
        <v>10</v>
      </c>
    </row>
    <row r="584" spans="1:9" x14ac:dyDescent="0.35">
      <c r="A584" s="7">
        <v>45317</v>
      </c>
      <c r="B584" s="8" t="s">
        <v>15</v>
      </c>
      <c r="C584" s="8" t="s">
        <v>16</v>
      </c>
      <c r="D584" s="8">
        <v>3000</v>
      </c>
      <c r="E584" s="8" t="str" cm="1">
        <f t="array" ref="E5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4" s="8" t="s">
        <v>18</v>
      </c>
      <c r="G584" cm="1">
        <f t="array" ref="G584">_xlfn.IFS(bank1[[#This Row],[Ledger Amount Dr/Cr]]="Cr",bank1[[#This Row],[Ledger Amount]],bank1[[#This Row],[Ledger Amount Dr/Cr]]="Dr",-bank1[[#This Row],[Ledger Amount]])</f>
        <v>-3000</v>
      </c>
      <c r="H584">
        <f>IFERROR(SUM(bank1[[#Headers],[Net]]:bank1[[#This Row],[Net]]),"")</f>
        <v>676663.39</v>
      </c>
      <c r="I584" t="s">
        <v>10</v>
      </c>
    </row>
    <row r="585" spans="1:9" x14ac:dyDescent="0.35">
      <c r="A585" s="7">
        <v>45317</v>
      </c>
      <c r="B585" s="8" t="s">
        <v>9</v>
      </c>
      <c r="C585" s="8" t="s">
        <v>22</v>
      </c>
      <c r="D585" s="8">
        <v>70</v>
      </c>
      <c r="E585" s="8" t="str" cm="1">
        <f t="array" ref="E5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585" cm="1">
        <f t="array" ref="G585">_xlfn.IFS(bank1[[#This Row],[Ledger Amount Dr/Cr]]="Cr",bank1[[#This Row],[Ledger Amount]],bank1[[#This Row],[Ledger Amount Dr/Cr]]="Dr",-bank1[[#This Row],[Ledger Amount]])</f>
        <v>-70</v>
      </c>
      <c r="H585">
        <f>IFERROR(SUM(bank1[[#Headers],[Net]]:bank1[[#This Row],[Net]]),"")</f>
        <v>676593.39</v>
      </c>
      <c r="I585" t="s">
        <v>10</v>
      </c>
    </row>
    <row r="586" spans="1:9" x14ac:dyDescent="0.35">
      <c r="A586" s="7">
        <v>45318</v>
      </c>
      <c r="B586" s="8" t="s">
        <v>9</v>
      </c>
      <c r="C586" s="8" t="s">
        <v>35</v>
      </c>
      <c r="D586" s="8">
        <v>500</v>
      </c>
      <c r="E586" s="8" t="str" cm="1">
        <f t="array" ref="E5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6" s="8" t="s">
        <v>195</v>
      </c>
      <c r="G586" cm="1">
        <f t="array" ref="G586">_xlfn.IFS(bank1[[#This Row],[Ledger Amount Dr/Cr]]="Cr",bank1[[#This Row],[Ledger Amount]],bank1[[#This Row],[Ledger Amount Dr/Cr]]="Dr",-bank1[[#This Row],[Ledger Amount]])</f>
        <v>-500</v>
      </c>
      <c r="H586">
        <f>IFERROR(SUM(bank1[[#Headers],[Net]]:bank1[[#This Row],[Net]]),"")</f>
        <v>676093.39</v>
      </c>
      <c r="I586" t="s">
        <v>10</v>
      </c>
    </row>
    <row r="587" spans="1:9" x14ac:dyDescent="0.35">
      <c r="A587" s="7">
        <v>45318</v>
      </c>
      <c r="B587" s="8" t="s">
        <v>9</v>
      </c>
      <c r="C587" s="8" t="s">
        <v>35</v>
      </c>
      <c r="D587" s="8">
        <v>105</v>
      </c>
      <c r="E587" s="8" t="str" cm="1">
        <f t="array" ref="E5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7" s="8" t="s">
        <v>196</v>
      </c>
      <c r="G587" cm="1">
        <f t="array" ref="G587">_xlfn.IFS(bank1[[#This Row],[Ledger Amount Dr/Cr]]="Cr",bank1[[#This Row],[Ledger Amount]],bank1[[#This Row],[Ledger Amount Dr/Cr]]="Dr",-bank1[[#This Row],[Ledger Amount]])</f>
        <v>-105</v>
      </c>
      <c r="H587">
        <f>IFERROR(SUM(bank1[[#Headers],[Net]]:bank1[[#This Row],[Net]]),"")</f>
        <v>675988.39</v>
      </c>
      <c r="I587" t="s">
        <v>10</v>
      </c>
    </row>
    <row r="588" spans="1:9" x14ac:dyDescent="0.35">
      <c r="A588" s="7">
        <v>45319</v>
      </c>
      <c r="B588" s="8" t="s">
        <v>9</v>
      </c>
      <c r="C588" s="8" t="s">
        <v>35</v>
      </c>
      <c r="D588" s="8">
        <v>110</v>
      </c>
      <c r="E588" s="8" t="str" cm="1">
        <f t="array" ref="E5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8" s="8" t="s">
        <v>197</v>
      </c>
      <c r="G588" cm="1">
        <f t="array" ref="G588">_xlfn.IFS(bank1[[#This Row],[Ledger Amount Dr/Cr]]="Cr",bank1[[#This Row],[Ledger Amount]],bank1[[#This Row],[Ledger Amount Dr/Cr]]="Dr",-bank1[[#This Row],[Ledger Amount]])</f>
        <v>-110</v>
      </c>
      <c r="H588">
        <f>IFERROR(SUM(bank1[[#Headers],[Net]]:bank1[[#This Row],[Net]]),"")</f>
        <v>675878.39</v>
      </c>
      <c r="I588" t="s">
        <v>10</v>
      </c>
    </row>
    <row r="589" spans="1:9" x14ac:dyDescent="0.35">
      <c r="A589" s="7">
        <v>45319</v>
      </c>
      <c r="B589" s="8" t="s">
        <v>15</v>
      </c>
      <c r="C589" s="8" t="s">
        <v>16</v>
      </c>
      <c r="D589" s="8">
        <v>10000</v>
      </c>
      <c r="E589" s="8" t="str" cm="1">
        <f t="array" ref="E5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89" s="8" t="s">
        <v>124</v>
      </c>
      <c r="G589" cm="1">
        <f t="array" ref="G589">_xlfn.IFS(bank1[[#This Row],[Ledger Amount Dr/Cr]]="Cr",bank1[[#This Row],[Ledger Amount]],bank1[[#This Row],[Ledger Amount Dr/Cr]]="Dr",-bank1[[#This Row],[Ledger Amount]])</f>
        <v>-10000</v>
      </c>
      <c r="H589">
        <f>IFERROR(SUM(bank1[[#Headers],[Net]]:bank1[[#This Row],[Net]]),"")</f>
        <v>665878.39</v>
      </c>
      <c r="I589" t="s">
        <v>10</v>
      </c>
    </row>
    <row r="590" spans="1:9" x14ac:dyDescent="0.35">
      <c r="A590" s="7">
        <v>45319</v>
      </c>
      <c r="B590" s="8" t="s">
        <v>9</v>
      </c>
      <c r="C590" s="8" t="s">
        <v>35</v>
      </c>
      <c r="D590" s="8">
        <v>500</v>
      </c>
      <c r="E590" s="8" t="str" cm="1">
        <f t="array" ref="E5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0" s="8" t="s">
        <v>198</v>
      </c>
      <c r="G590" cm="1">
        <f t="array" ref="G590">_xlfn.IFS(bank1[[#This Row],[Ledger Amount Dr/Cr]]="Cr",bank1[[#This Row],[Ledger Amount]],bank1[[#This Row],[Ledger Amount Dr/Cr]]="Dr",-bank1[[#This Row],[Ledger Amount]])</f>
        <v>-500</v>
      </c>
      <c r="H590">
        <f>IFERROR(SUM(bank1[[#Headers],[Net]]:bank1[[#This Row],[Net]]),"")</f>
        <v>665378.39</v>
      </c>
      <c r="I590" t="s">
        <v>10</v>
      </c>
    </row>
    <row r="591" spans="1:9" x14ac:dyDescent="0.35">
      <c r="A591" s="7">
        <v>45320</v>
      </c>
      <c r="B591" s="8" t="s">
        <v>15</v>
      </c>
      <c r="C591" s="8" t="s">
        <v>16</v>
      </c>
      <c r="D591" s="8">
        <v>10000</v>
      </c>
      <c r="E591" s="8" t="str" cm="1">
        <f t="array" ref="E5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1" s="8" t="s">
        <v>199</v>
      </c>
      <c r="G591" cm="1">
        <f t="array" ref="G591">_xlfn.IFS(bank1[[#This Row],[Ledger Amount Dr/Cr]]="Cr",bank1[[#This Row],[Ledger Amount]],bank1[[#This Row],[Ledger Amount Dr/Cr]]="Dr",-bank1[[#This Row],[Ledger Amount]])</f>
        <v>-10000</v>
      </c>
      <c r="H591">
        <f>IFERROR(SUM(bank1[[#Headers],[Net]]:bank1[[#This Row],[Net]]),"")</f>
        <v>655378.39</v>
      </c>
      <c r="I591" t="s">
        <v>10</v>
      </c>
    </row>
    <row r="592" spans="1:9" x14ac:dyDescent="0.35">
      <c r="A592" s="7">
        <v>45320</v>
      </c>
      <c r="B592" s="8" t="s">
        <v>9</v>
      </c>
      <c r="C592" s="8" t="s">
        <v>35</v>
      </c>
      <c r="D592" s="8">
        <v>500</v>
      </c>
      <c r="E592" s="8" t="str" cm="1">
        <f t="array" ref="E5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2" s="8" t="s">
        <v>159</v>
      </c>
      <c r="G592" cm="1">
        <f t="array" ref="G592">_xlfn.IFS(bank1[[#This Row],[Ledger Amount Dr/Cr]]="Cr",bank1[[#This Row],[Ledger Amount]],bank1[[#This Row],[Ledger Amount Dr/Cr]]="Dr",-bank1[[#This Row],[Ledger Amount]])</f>
        <v>-500</v>
      </c>
      <c r="H592">
        <f>IFERROR(SUM(bank1[[#Headers],[Net]]:bank1[[#This Row],[Net]]),"")</f>
        <v>654878.39</v>
      </c>
      <c r="I592" t="s">
        <v>10</v>
      </c>
    </row>
    <row r="593" spans="1:9" x14ac:dyDescent="0.35">
      <c r="A593" s="7">
        <v>45320</v>
      </c>
      <c r="B593" s="8" t="s">
        <v>9</v>
      </c>
      <c r="C593" s="8" t="s">
        <v>35</v>
      </c>
      <c r="D593" s="8">
        <v>500</v>
      </c>
      <c r="E593" s="8" t="str" cm="1">
        <f t="array" ref="E5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3" s="8" t="s">
        <v>181</v>
      </c>
      <c r="G593" cm="1">
        <f t="array" ref="G593">_xlfn.IFS(bank1[[#This Row],[Ledger Amount Dr/Cr]]="Cr",bank1[[#This Row],[Ledger Amount]],bank1[[#This Row],[Ledger Amount Dr/Cr]]="Dr",-bank1[[#This Row],[Ledger Amount]])</f>
        <v>-500</v>
      </c>
      <c r="H593">
        <f>IFERROR(SUM(bank1[[#Headers],[Net]]:bank1[[#This Row],[Net]]),"")</f>
        <v>654378.39</v>
      </c>
      <c r="I593" t="s">
        <v>10</v>
      </c>
    </row>
    <row r="594" spans="1:9" x14ac:dyDescent="0.35">
      <c r="A594" s="7">
        <v>45320</v>
      </c>
      <c r="B594" s="8" t="s">
        <v>15</v>
      </c>
      <c r="C594" s="8" t="s">
        <v>16</v>
      </c>
      <c r="D594" s="8">
        <v>550000</v>
      </c>
      <c r="E594" s="8" t="str" cm="1">
        <f t="array" ref="E5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4" s="8" t="s">
        <v>123</v>
      </c>
      <c r="G594" cm="1">
        <f t="array" ref="G594">_xlfn.IFS(bank1[[#This Row],[Ledger Amount Dr/Cr]]="Cr",bank1[[#This Row],[Ledger Amount]],bank1[[#This Row],[Ledger Amount Dr/Cr]]="Dr",-bank1[[#This Row],[Ledger Amount]])</f>
        <v>-550000</v>
      </c>
      <c r="H594">
        <f>IFERROR(SUM(bank1[[#Headers],[Net]]:bank1[[#This Row],[Net]]),"")</f>
        <v>104378.39000000001</v>
      </c>
      <c r="I594" t="s">
        <v>10</v>
      </c>
    </row>
    <row r="595" spans="1:9" x14ac:dyDescent="0.35">
      <c r="A595" s="7">
        <v>45320</v>
      </c>
      <c r="B595" s="8" t="s">
        <v>11</v>
      </c>
      <c r="C595" s="8" t="s">
        <v>12</v>
      </c>
      <c r="D595" s="8">
        <v>15000</v>
      </c>
      <c r="E595" s="8" t="str" cm="1">
        <f t="array" ref="E5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595" s="8" t="s">
        <v>18</v>
      </c>
      <c r="G595" cm="1">
        <f t="array" ref="G595">_xlfn.IFS(bank1[[#This Row],[Ledger Amount Dr/Cr]]="Cr",bank1[[#This Row],[Ledger Amount]],bank1[[#This Row],[Ledger Amount Dr/Cr]]="Dr",-bank1[[#This Row],[Ledger Amount]])</f>
        <v>15000</v>
      </c>
      <c r="H595">
        <f>IFERROR(SUM(bank1[[#Headers],[Net]]:bank1[[#This Row],[Net]]),"")</f>
        <v>119378.39000000001</v>
      </c>
      <c r="I595" t="s">
        <v>10</v>
      </c>
    </row>
    <row r="596" spans="1:9" x14ac:dyDescent="0.35">
      <c r="A596" s="7">
        <v>45320</v>
      </c>
      <c r="B596" s="8" t="s">
        <v>9</v>
      </c>
      <c r="C596" s="8" t="s">
        <v>35</v>
      </c>
      <c r="D596" s="8">
        <v>520</v>
      </c>
      <c r="E596" s="8" t="str" cm="1">
        <f t="array" ref="E5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6" s="8" t="s">
        <v>192</v>
      </c>
      <c r="G596" cm="1">
        <f t="array" ref="G596">_xlfn.IFS(bank1[[#This Row],[Ledger Amount Dr/Cr]]="Cr",bank1[[#This Row],[Ledger Amount]],bank1[[#This Row],[Ledger Amount Dr/Cr]]="Dr",-bank1[[#This Row],[Ledger Amount]])</f>
        <v>-520</v>
      </c>
      <c r="H596">
        <f>IFERROR(SUM(bank1[[#Headers],[Net]]:bank1[[#This Row],[Net]]),"")</f>
        <v>118858.39000000001</v>
      </c>
      <c r="I596" t="s">
        <v>10</v>
      </c>
    </row>
    <row r="597" spans="1:9" x14ac:dyDescent="0.35">
      <c r="A597" s="7">
        <v>45321</v>
      </c>
      <c r="B597" s="8" t="s">
        <v>15</v>
      </c>
      <c r="C597" s="8" t="s">
        <v>16</v>
      </c>
      <c r="D597" s="8">
        <v>5000</v>
      </c>
      <c r="E597" s="8" t="str" cm="1">
        <f t="array" ref="E5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7" s="8" t="s">
        <v>18</v>
      </c>
      <c r="G597" cm="1">
        <f t="array" ref="G597">_xlfn.IFS(bank1[[#This Row],[Ledger Amount Dr/Cr]]="Cr",bank1[[#This Row],[Ledger Amount]],bank1[[#This Row],[Ledger Amount Dr/Cr]]="Dr",-bank1[[#This Row],[Ledger Amount]])</f>
        <v>-5000</v>
      </c>
      <c r="H597">
        <f>IFERROR(SUM(bank1[[#Headers],[Net]]:bank1[[#This Row],[Net]]),"")</f>
        <v>113858.39000000001</v>
      </c>
      <c r="I597" t="s">
        <v>10</v>
      </c>
    </row>
    <row r="598" spans="1:9" x14ac:dyDescent="0.35">
      <c r="A598" s="7">
        <v>45321</v>
      </c>
      <c r="B598" s="8" t="s">
        <v>15</v>
      </c>
      <c r="C598" s="8" t="s">
        <v>16</v>
      </c>
      <c r="D598" s="8">
        <v>10000</v>
      </c>
      <c r="E598" s="8" t="str" cm="1">
        <f t="array" ref="E5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8" s="8" t="s">
        <v>199</v>
      </c>
      <c r="G598" cm="1">
        <f t="array" ref="G598">_xlfn.IFS(bank1[[#This Row],[Ledger Amount Dr/Cr]]="Cr",bank1[[#This Row],[Ledger Amount]],bank1[[#This Row],[Ledger Amount Dr/Cr]]="Dr",-bank1[[#This Row],[Ledger Amount]])</f>
        <v>-10000</v>
      </c>
      <c r="H598">
        <f>IFERROR(SUM(bank1[[#Headers],[Net]]:bank1[[#This Row],[Net]]),"")</f>
        <v>103858.39000000001</v>
      </c>
      <c r="I598" t="s">
        <v>10</v>
      </c>
    </row>
    <row r="599" spans="1:9" x14ac:dyDescent="0.35">
      <c r="A599" s="7">
        <v>45321</v>
      </c>
      <c r="B599" s="8" t="s">
        <v>15</v>
      </c>
      <c r="C599" s="8" t="s">
        <v>16</v>
      </c>
      <c r="D599" s="8">
        <v>2000</v>
      </c>
      <c r="E599" s="8" t="str" cm="1">
        <f t="array" ref="E5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599" s="8" t="s">
        <v>200</v>
      </c>
      <c r="G599" cm="1">
        <f t="array" ref="G599">_xlfn.IFS(bank1[[#This Row],[Ledger Amount Dr/Cr]]="Cr",bank1[[#This Row],[Ledger Amount]],bank1[[#This Row],[Ledger Amount Dr/Cr]]="Dr",-bank1[[#This Row],[Ledger Amount]])</f>
        <v>-2000</v>
      </c>
      <c r="H599">
        <f>IFERROR(SUM(bank1[[#Headers],[Net]]:bank1[[#This Row],[Net]]),"")</f>
        <v>101858.39000000001</v>
      </c>
      <c r="I599" t="s">
        <v>10</v>
      </c>
    </row>
    <row r="600" spans="1:9" x14ac:dyDescent="0.35">
      <c r="A600" s="7">
        <v>45322</v>
      </c>
      <c r="B600" s="8" t="s">
        <v>15</v>
      </c>
      <c r="C600" s="8" t="s">
        <v>16</v>
      </c>
      <c r="D600" s="8">
        <v>38610</v>
      </c>
      <c r="E600" s="8" t="str" cm="1">
        <f t="array" ref="E6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0" s="8" t="s">
        <v>201</v>
      </c>
      <c r="G600" cm="1">
        <f t="array" ref="G600">_xlfn.IFS(bank1[[#This Row],[Ledger Amount Dr/Cr]]="Cr",bank1[[#This Row],[Ledger Amount]],bank1[[#This Row],[Ledger Amount Dr/Cr]]="Dr",-bank1[[#This Row],[Ledger Amount]])</f>
        <v>-38610</v>
      </c>
      <c r="H600">
        <f>IFERROR(SUM(bank1[[#Headers],[Net]]:bank1[[#This Row],[Net]]),"")</f>
        <v>63248.390000000014</v>
      </c>
      <c r="I600" t="s">
        <v>10</v>
      </c>
    </row>
    <row r="601" spans="1:9" x14ac:dyDescent="0.35">
      <c r="A601" s="7">
        <v>45322</v>
      </c>
      <c r="B601" s="8" t="s">
        <v>15</v>
      </c>
      <c r="C601" s="8" t="s">
        <v>16</v>
      </c>
      <c r="D601" s="8">
        <v>2000</v>
      </c>
      <c r="E601" s="8" t="str" cm="1">
        <f t="array" ref="E6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1" s="8" t="s">
        <v>202</v>
      </c>
      <c r="G601" cm="1">
        <f t="array" ref="G601">_xlfn.IFS(bank1[[#This Row],[Ledger Amount Dr/Cr]]="Cr",bank1[[#This Row],[Ledger Amount]],bank1[[#This Row],[Ledger Amount Dr/Cr]]="Dr",-bank1[[#This Row],[Ledger Amount]])</f>
        <v>-2000</v>
      </c>
      <c r="H601">
        <f>IFERROR(SUM(bank1[[#Headers],[Net]]:bank1[[#This Row],[Net]]),"")</f>
        <v>61248.390000000014</v>
      </c>
      <c r="I601" t="s">
        <v>10</v>
      </c>
    </row>
    <row r="602" spans="1:9" x14ac:dyDescent="0.35">
      <c r="A602" s="7">
        <v>45323</v>
      </c>
      <c r="B602" s="8" t="s">
        <v>15</v>
      </c>
      <c r="C602" s="8" t="s">
        <v>16</v>
      </c>
      <c r="D602" s="8">
        <v>25000</v>
      </c>
      <c r="E602" s="8" t="str" cm="1">
        <f t="array" ref="E6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2" s="8" t="s">
        <v>200</v>
      </c>
      <c r="G602" cm="1">
        <f t="array" ref="G602">_xlfn.IFS(bank1[[#This Row],[Ledger Amount Dr/Cr]]="Cr",bank1[[#This Row],[Ledger Amount]],bank1[[#This Row],[Ledger Amount Dr/Cr]]="Dr",-bank1[[#This Row],[Ledger Amount]])</f>
        <v>-25000</v>
      </c>
      <c r="H602">
        <f>IFERROR(SUM(bank1[[#Headers],[Net]]:bank1[[#This Row],[Net]]),"")</f>
        <v>36248.390000000014</v>
      </c>
      <c r="I602" t="s">
        <v>10</v>
      </c>
    </row>
    <row r="603" spans="1:9" x14ac:dyDescent="0.35">
      <c r="A603" s="7">
        <v>45323</v>
      </c>
      <c r="B603" s="8" t="s">
        <v>9</v>
      </c>
      <c r="C603" s="8" t="s">
        <v>35</v>
      </c>
      <c r="D603" s="8">
        <v>160</v>
      </c>
      <c r="E603" s="8" t="str" cm="1">
        <f t="array" ref="E6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3" s="8" t="s">
        <v>203</v>
      </c>
      <c r="G603" cm="1">
        <f t="array" ref="G603">_xlfn.IFS(bank1[[#This Row],[Ledger Amount Dr/Cr]]="Cr",bank1[[#This Row],[Ledger Amount]],bank1[[#This Row],[Ledger Amount Dr/Cr]]="Dr",-bank1[[#This Row],[Ledger Amount]])</f>
        <v>-160</v>
      </c>
      <c r="H603">
        <f>IFERROR(SUM(bank1[[#Headers],[Net]]:bank1[[#This Row],[Net]]),"")</f>
        <v>36088.390000000014</v>
      </c>
      <c r="I603" t="s">
        <v>10</v>
      </c>
    </row>
    <row r="604" spans="1:9" x14ac:dyDescent="0.35">
      <c r="A604" s="7">
        <v>45323</v>
      </c>
      <c r="B604" s="8" t="s">
        <v>37</v>
      </c>
      <c r="C604" s="10" t="s">
        <v>303</v>
      </c>
      <c r="D604" s="8">
        <v>10</v>
      </c>
      <c r="E604" s="8" t="str" cm="1">
        <f t="array" ref="E6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04" s="8" t="s">
        <v>18</v>
      </c>
      <c r="G604" cm="1">
        <f t="array" ref="G604">_xlfn.IFS(bank1[[#This Row],[Ledger Amount Dr/Cr]]="Cr",bank1[[#This Row],[Ledger Amount]],bank1[[#This Row],[Ledger Amount Dr/Cr]]="Dr",-bank1[[#This Row],[Ledger Amount]])</f>
        <v>10</v>
      </c>
      <c r="H604">
        <f>IFERROR(SUM(bank1[[#Headers],[Net]]:bank1[[#This Row],[Net]]),"")</f>
        <v>36098.390000000014</v>
      </c>
      <c r="I604" t="s">
        <v>10</v>
      </c>
    </row>
    <row r="605" spans="1:9" x14ac:dyDescent="0.35">
      <c r="A605" s="7">
        <v>45323</v>
      </c>
      <c r="B605" s="8" t="s">
        <v>15</v>
      </c>
      <c r="C605" s="8" t="s">
        <v>16</v>
      </c>
      <c r="D605" s="8">
        <v>17000</v>
      </c>
      <c r="E605" s="8" t="str" cm="1">
        <f t="array" ref="E6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5" s="8" t="s">
        <v>129</v>
      </c>
      <c r="G605" cm="1">
        <f t="array" ref="G605">_xlfn.IFS(bank1[[#This Row],[Ledger Amount Dr/Cr]]="Cr",bank1[[#This Row],[Ledger Amount]],bank1[[#This Row],[Ledger Amount Dr/Cr]]="Dr",-bank1[[#This Row],[Ledger Amount]])</f>
        <v>-17000</v>
      </c>
      <c r="H605">
        <f>IFERROR(SUM(bank1[[#Headers],[Net]]:bank1[[#This Row],[Net]]),"")</f>
        <v>19098.390000000014</v>
      </c>
      <c r="I605" t="s">
        <v>10</v>
      </c>
    </row>
    <row r="606" spans="1:9" x14ac:dyDescent="0.35">
      <c r="A606" s="7">
        <v>45323</v>
      </c>
      <c r="B606" s="8" t="s">
        <v>9</v>
      </c>
      <c r="C606" s="8" t="s">
        <v>35</v>
      </c>
      <c r="D606" s="8">
        <v>270</v>
      </c>
      <c r="E606" s="8" t="str" cm="1">
        <f t="array" ref="E6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6" s="8" t="s">
        <v>204</v>
      </c>
      <c r="G606" cm="1">
        <f t="array" ref="G606">_xlfn.IFS(bank1[[#This Row],[Ledger Amount Dr/Cr]]="Cr",bank1[[#This Row],[Ledger Amount]],bank1[[#This Row],[Ledger Amount Dr/Cr]]="Dr",-bank1[[#This Row],[Ledger Amount]])</f>
        <v>-270</v>
      </c>
      <c r="H606">
        <f>IFERROR(SUM(bank1[[#Headers],[Net]]:bank1[[#This Row],[Net]]),"")</f>
        <v>18828.390000000014</v>
      </c>
      <c r="I606" t="s">
        <v>10</v>
      </c>
    </row>
    <row r="607" spans="1:9" x14ac:dyDescent="0.35">
      <c r="A607" s="7">
        <v>45323</v>
      </c>
      <c r="B607" s="8" t="s">
        <v>11</v>
      </c>
      <c r="C607" s="8" t="s">
        <v>12</v>
      </c>
      <c r="D607" s="8">
        <v>230000</v>
      </c>
      <c r="E607" s="8" t="str" cm="1">
        <f t="array" ref="E6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07" s="8" t="s">
        <v>18</v>
      </c>
      <c r="G607" cm="1">
        <f t="array" ref="G607">_xlfn.IFS(bank1[[#This Row],[Ledger Amount Dr/Cr]]="Cr",bank1[[#This Row],[Ledger Amount]],bank1[[#This Row],[Ledger Amount Dr/Cr]]="Dr",-bank1[[#This Row],[Ledger Amount]])</f>
        <v>230000</v>
      </c>
      <c r="H607">
        <f>IFERROR(SUM(bank1[[#Headers],[Net]]:bank1[[#This Row],[Net]]),"")</f>
        <v>248828.39</v>
      </c>
      <c r="I607" t="s">
        <v>10</v>
      </c>
    </row>
    <row r="608" spans="1:9" x14ac:dyDescent="0.35">
      <c r="A608" s="7">
        <v>45323</v>
      </c>
      <c r="B608" s="8" t="s">
        <v>15</v>
      </c>
      <c r="C608" s="8" t="s">
        <v>16</v>
      </c>
      <c r="D608" s="8">
        <v>2000</v>
      </c>
      <c r="E608" s="8" t="str" cm="1">
        <f t="array" ref="E6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08" s="8" t="s">
        <v>200</v>
      </c>
      <c r="G608" cm="1">
        <f t="array" ref="G608">_xlfn.IFS(bank1[[#This Row],[Ledger Amount Dr/Cr]]="Cr",bank1[[#This Row],[Ledger Amount]],bank1[[#This Row],[Ledger Amount Dr/Cr]]="Dr",-bank1[[#This Row],[Ledger Amount]])</f>
        <v>-2000</v>
      </c>
      <c r="H608">
        <f>IFERROR(SUM(bank1[[#Headers],[Net]]:bank1[[#This Row],[Net]]),"")</f>
        <v>246828.39</v>
      </c>
      <c r="I608" t="s">
        <v>10</v>
      </c>
    </row>
    <row r="609" spans="1:9" x14ac:dyDescent="0.35">
      <c r="A609" s="7">
        <v>45324</v>
      </c>
      <c r="B609" s="8" t="s">
        <v>11</v>
      </c>
      <c r="C609" s="8" t="s">
        <v>12</v>
      </c>
      <c r="D609" s="8">
        <v>40300</v>
      </c>
      <c r="E609" s="8" t="str" cm="1">
        <f t="array" ref="E6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09" s="8" t="s">
        <v>205</v>
      </c>
      <c r="G609" cm="1">
        <f t="array" ref="G609">_xlfn.IFS(bank1[[#This Row],[Ledger Amount Dr/Cr]]="Cr",bank1[[#This Row],[Ledger Amount]],bank1[[#This Row],[Ledger Amount Dr/Cr]]="Dr",-bank1[[#This Row],[Ledger Amount]])</f>
        <v>40300</v>
      </c>
      <c r="H609">
        <f>IFERROR(SUM(bank1[[#Headers],[Net]]:bank1[[#This Row],[Net]]),"")</f>
        <v>287128.39</v>
      </c>
      <c r="I609" t="s">
        <v>10</v>
      </c>
    </row>
    <row r="610" spans="1:9" x14ac:dyDescent="0.35">
      <c r="A610" s="7">
        <v>45324</v>
      </c>
      <c r="B610" s="8" t="s">
        <v>9</v>
      </c>
      <c r="C610" s="8" t="s">
        <v>35</v>
      </c>
      <c r="D610" s="8">
        <v>300</v>
      </c>
      <c r="E610" s="8" t="str" cm="1">
        <f t="array" ref="E6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0" s="8" t="s">
        <v>159</v>
      </c>
      <c r="G610" cm="1">
        <f t="array" ref="G610">_xlfn.IFS(bank1[[#This Row],[Ledger Amount Dr/Cr]]="Cr",bank1[[#This Row],[Ledger Amount]],bank1[[#This Row],[Ledger Amount Dr/Cr]]="Dr",-bank1[[#This Row],[Ledger Amount]])</f>
        <v>-300</v>
      </c>
      <c r="H610">
        <f>IFERROR(SUM(bank1[[#Headers],[Net]]:bank1[[#This Row],[Net]]),"")</f>
        <v>286828.39</v>
      </c>
      <c r="I610" t="s">
        <v>10</v>
      </c>
    </row>
    <row r="611" spans="1:9" x14ac:dyDescent="0.35">
      <c r="A611" s="7">
        <v>45324</v>
      </c>
      <c r="B611" s="8" t="s">
        <v>11</v>
      </c>
      <c r="C611" s="8" t="s">
        <v>12</v>
      </c>
      <c r="D611" s="8">
        <v>462000</v>
      </c>
      <c r="E611" s="8" t="str" cm="1">
        <f t="array" ref="E6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11" s="8" t="s">
        <v>18</v>
      </c>
      <c r="G611" cm="1">
        <f t="array" ref="G611">_xlfn.IFS(bank1[[#This Row],[Ledger Amount Dr/Cr]]="Cr",bank1[[#This Row],[Ledger Amount]],bank1[[#This Row],[Ledger Amount Dr/Cr]]="Dr",-bank1[[#This Row],[Ledger Amount]])</f>
        <v>462000</v>
      </c>
      <c r="H611">
        <f>IFERROR(SUM(bank1[[#Headers],[Net]]:bank1[[#This Row],[Net]]),"")</f>
        <v>748828.39</v>
      </c>
      <c r="I611" t="s">
        <v>10</v>
      </c>
    </row>
    <row r="612" spans="1:9" x14ac:dyDescent="0.35">
      <c r="A612" s="7">
        <v>45324</v>
      </c>
      <c r="B612" s="8" t="s">
        <v>15</v>
      </c>
      <c r="C612" s="8" t="s">
        <v>16</v>
      </c>
      <c r="D612" s="8">
        <v>5000</v>
      </c>
      <c r="E612" s="8" t="str" cm="1">
        <f t="array" ref="E6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2" s="8" t="s">
        <v>18</v>
      </c>
      <c r="G612" cm="1">
        <f t="array" ref="G612">_xlfn.IFS(bank1[[#This Row],[Ledger Amount Dr/Cr]]="Cr",bank1[[#This Row],[Ledger Amount]],bank1[[#This Row],[Ledger Amount Dr/Cr]]="Dr",-bank1[[#This Row],[Ledger Amount]])</f>
        <v>-5000</v>
      </c>
      <c r="H612">
        <f>IFERROR(SUM(bank1[[#Headers],[Net]]:bank1[[#This Row],[Net]]),"")</f>
        <v>743828.39</v>
      </c>
      <c r="I612" t="s">
        <v>10</v>
      </c>
    </row>
    <row r="613" spans="1:9" x14ac:dyDescent="0.35">
      <c r="A613" s="7">
        <v>45324</v>
      </c>
      <c r="B613" s="8" t="s">
        <v>15</v>
      </c>
      <c r="C613" s="8" t="s">
        <v>16</v>
      </c>
      <c r="D613" s="8">
        <v>3000</v>
      </c>
      <c r="E613" s="8" t="str" cm="1">
        <f t="array" ref="E6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3" s="8" t="s">
        <v>18</v>
      </c>
      <c r="G613" cm="1">
        <f t="array" ref="G613">_xlfn.IFS(bank1[[#This Row],[Ledger Amount Dr/Cr]]="Cr",bank1[[#This Row],[Ledger Amount]],bank1[[#This Row],[Ledger Amount Dr/Cr]]="Dr",-bank1[[#This Row],[Ledger Amount]])</f>
        <v>-3000</v>
      </c>
      <c r="H613">
        <f>IFERROR(SUM(bank1[[#Headers],[Net]]:bank1[[#This Row],[Net]]),"")</f>
        <v>740828.39</v>
      </c>
      <c r="I613" t="s">
        <v>10</v>
      </c>
    </row>
    <row r="614" spans="1:9" x14ac:dyDescent="0.35">
      <c r="A614" s="7">
        <v>45325</v>
      </c>
      <c r="B614" s="8" t="s">
        <v>15</v>
      </c>
      <c r="C614" s="8" t="s">
        <v>16</v>
      </c>
      <c r="D614" s="8">
        <v>19100</v>
      </c>
      <c r="E614" s="8" t="str" cm="1">
        <f t="array" ref="E6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4" s="8" t="s">
        <v>18</v>
      </c>
      <c r="G614" cm="1">
        <f t="array" ref="G614">_xlfn.IFS(bank1[[#This Row],[Ledger Amount Dr/Cr]]="Cr",bank1[[#This Row],[Ledger Amount]],bank1[[#This Row],[Ledger Amount Dr/Cr]]="Dr",-bank1[[#This Row],[Ledger Amount]])</f>
        <v>-19100</v>
      </c>
      <c r="H614">
        <f>IFERROR(SUM(bank1[[#Headers],[Net]]:bank1[[#This Row],[Net]]),"")</f>
        <v>721728.39</v>
      </c>
      <c r="I614" t="s">
        <v>10</v>
      </c>
    </row>
    <row r="615" spans="1:9" x14ac:dyDescent="0.35">
      <c r="A615" s="7">
        <v>45325</v>
      </c>
      <c r="B615" s="8" t="s">
        <v>9</v>
      </c>
      <c r="C615" s="8" t="s">
        <v>35</v>
      </c>
      <c r="D615" s="8">
        <v>1000</v>
      </c>
      <c r="E615" s="8" t="str" cm="1">
        <f t="array" ref="E6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5" s="8" t="s">
        <v>206</v>
      </c>
      <c r="G615" cm="1">
        <f t="array" ref="G615">_xlfn.IFS(bank1[[#This Row],[Ledger Amount Dr/Cr]]="Cr",bank1[[#This Row],[Ledger Amount]],bank1[[#This Row],[Ledger Amount Dr/Cr]]="Dr",-bank1[[#This Row],[Ledger Amount]])</f>
        <v>-1000</v>
      </c>
      <c r="H615">
        <f>IFERROR(SUM(bank1[[#Headers],[Net]]:bank1[[#This Row],[Net]]),"")</f>
        <v>720728.39</v>
      </c>
      <c r="I615" t="s">
        <v>10</v>
      </c>
    </row>
    <row r="616" spans="1:9" x14ac:dyDescent="0.35">
      <c r="A616" s="7">
        <v>45325</v>
      </c>
      <c r="B616" s="8" t="s">
        <v>9</v>
      </c>
      <c r="C616" s="8" t="s">
        <v>35</v>
      </c>
      <c r="D616" s="8">
        <v>370</v>
      </c>
      <c r="E616" s="8" t="str" cm="1">
        <f t="array" ref="E6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6" s="8" t="s">
        <v>192</v>
      </c>
      <c r="G616" cm="1">
        <f t="array" ref="G616">_xlfn.IFS(bank1[[#This Row],[Ledger Amount Dr/Cr]]="Cr",bank1[[#This Row],[Ledger Amount]],bank1[[#This Row],[Ledger Amount Dr/Cr]]="Dr",-bank1[[#This Row],[Ledger Amount]])</f>
        <v>-370</v>
      </c>
      <c r="H616">
        <f>IFERROR(SUM(bank1[[#Headers],[Net]]:bank1[[#This Row],[Net]]),"")</f>
        <v>720358.39</v>
      </c>
      <c r="I616" t="s">
        <v>10</v>
      </c>
    </row>
    <row r="617" spans="1:9" x14ac:dyDescent="0.35">
      <c r="A617" s="7">
        <v>45325</v>
      </c>
      <c r="B617" s="8" t="s">
        <v>9</v>
      </c>
      <c r="C617" s="8" t="s">
        <v>35</v>
      </c>
      <c r="D617" s="8">
        <v>500</v>
      </c>
      <c r="E617" s="8" t="str" cm="1">
        <f t="array" ref="E6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7" s="8" t="s">
        <v>200</v>
      </c>
      <c r="G617" cm="1">
        <f t="array" ref="G617">_xlfn.IFS(bank1[[#This Row],[Ledger Amount Dr/Cr]]="Cr",bank1[[#This Row],[Ledger Amount]],bank1[[#This Row],[Ledger Amount Dr/Cr]]="Dr",-bank1[[#This Row],[Ledger Amount]])</f>
        <v>-500</v>
      </c>
      <c r="H617">
        <f>IFERROR(SUM(bank1[[#Headers],[Net]]:bank1[[#This Row],[Net]]),"")</f>
        <v>719858.39</v>
      </c>
      <c r="I617" t="s">
        <v>10</v>
      </c>
    </row>
    <row r="618" spans="1:9" x14ac:dyDescent="0.35">
      <c r="A618" s="7">
        <v>45325</v>
      </c>
      <c r="B618" s="8" t="s">
        <v>25</v>
      </c>
      <c r="C618" s="8" t="s">
        <v>26</v>
      </c>
      <c r="D618" s="8">
        <v>150000</v>
      </c>
      <c r="E618" s="8" t="str" cm="1">
        <f t="array" ref="E6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18" s="8" t="s">
        <v>34</v>
      </c>
      <c r="G618" cm="1">
        <f t="array" ref="G618">_xlfn.IFS(bank1[[#This Row],[Ledger Amount Dr/Cr]]="Cr",bank1[[#This Row],[Ledger Amount]],bank1[[#This Row],[Ledger Amount Dr/Cr]]="Dr",-bank1[[#This Row],[Ledger Amount]])</f>
        <v>150000</v>
      </c>
      <c r="H618">
        <f>IFERROR(SUM(bank1[[#Headers],[Net]]:bank1[[#This Row],[Net]]),"")</f>
        <v>869858.39</v>
      </c>
      <c r="I618" t="s">
        <v>10</v>
      </c>
    </row>
    <row r="619" spans="1:9" x14ac:dyDescent="0.35">
      <c r="A619" s="7">
        <v>45325</v>
      </c>
      <c r="B619" s="8" t="s">
        <v>15</v>
      </c>
      <c r="C619" s="8" t="s">
        <v>16</v>
      </c>
      <c r="D619" s="8">
        <v>4000</v>
      </c>
      <c r="E619" s="8" t="str" cm="1">
        <f t="array" ref="E6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19" s="8" t="s">
        <v>207</v>
      </c>
      <c r="G619" cm="1">
        <f t="array" ref="G619">_xlfn.IFS(bank1[[#This Row],[Ledger Amount Dr/Cr]]="Cr",bank1[[#This Row],[Ledger Amount]],bank1[[#This Row],[Ledger Amount Dr/Cr]]="Dr",-bank1[[#This Row],[Ledger Amount]])</f>
        <v>-4000</v>
      </c>
      <c r="H619">
        <f>IFERROR(SUM(bank1[[#Headers],[Net]]:bank1[[#This Row],[Net]]),"")</f>
        <v>865858.39</v>
      </c>
      <c r="I619" t="s">
        <v>10</v>
      </c>
    </row>
    <row r="620" spans="1:9" x14ac:dyDescent="0.35">
      <c r="A620" s="7">
        <v>45325</v>
      </c>
      <c r="B620" s="8" t="s">
        <v>15</v>
      </c>
      <c r="C620" s="8" t="s">
        <v>16</v>
      </c>
      <c r="D620" s="8">
        <v>8500</v>
      </c>
      <c r="E620" s="8" t="str" cm="1">
        <f t="array" ref="E6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20" s="8" t="s">
        <v>145</v>
      </c>
      <c r="G620" cm="1">
        <f t="array" ref="G620">_xlfn.IFS(bank1[[#This Row],[Ledger Amount Dr/Cr]]="Cr",bank1[[#This Row],[Ledger Amount]],bank1[[#This Row],[Ledger Amount Dr/Cr]]="Dr",-bank1[[#This Row],[Ledger Amount]])</f>
        <v>-8500</v>
      </c>
      <c r="H620">
        <f>IFERROR(SUM(bank1[[#Headers],[Net]]:bank1[[#This Row],[Net]]),"")</f>
        <v>857358.39</v>
      </c>
      <c r="I620" t="s">
        <v>10</v>
      </c>
    </row>
    <row r="621" spans="1:9" x14ac:dyDescent="0.35">
      <c r="A621" s="7">
        <v>45325</v>
      </c>
      <c r="B621" s="8" t="s">
        <v>9</v>
      </c>
      <c r="C621" s="8" t="s">
        <v>22</v>
      </c>
      <c r="D621" s="8">
        <v>354</v>
      </c>
      <c r="E621" s="8" t="str" cm="1">
        <f t="array" ref="E6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621" cm="1">
        <f t="array" ref="G621">_xlfn.IFS(bank1[[#This Row],[Ledger Amount Dr/Cr]]="Cr",bank1[[#This Row],[Ledger Amount]],bank1[[#This Row],[Ledger Amount Dr/Cr]]="Dr",-bank1[[#This Row],[Ledger Amount]])</f>
        <v>-354</v>
      </c>
      <c r="H621">
        <f>IFERROR(SUM(bank1[[#Headers],[Net]]:bank1[[#This Row],[Net]]),"")</f>
        <v>857004.39</v>
      </c>
      <c r="I621" t="s">
        <v>10</v>
      </c>
    </row>
    <row r="622" spans="1:9" x14ac:dyDescent="0.35">
      <c r="A622" s="7">
        <v>45326</v>
      </c>
      <c r="B622" s="8" t="s">
        <v>15</v>
      </c>
      <c r="C622" s="8" t="s">
        <v>16</v>
      </c>
      <c r="D622" s="8">
        <v>5000</v>
      </c>
      <c r="E622" s="8" t="str" cm="1">
        <f t="array" ref="E6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22" s="8" t="s">
        <v>200</v>
      </c>
      <c r="G622" cm="1">
        <f t="array" ref="G622">_xlfn.IFS(bank1[[#This Row],[Ledger Amount Dr/Cr]]="Cr",bank1[[#This Row],[Ledger Amount]],bank1[[#This Row],[Ledger Amount Dr/Cr]]="Dr",-bank1[[#This Row],[Ledger Amount]])</f>
        <v>-5000</v>
      </c>
      <c r="H622">
        <f>IFERROR(SUM(bank1[[#Headers],[Net]]:bank1[[#This Row],[Net]]),"")</f>
        <v>852004.39</v>
      </c>
      <c r="I622" t="s">
        <v>10</v>
      </c>
    </row>
    <row r="623" spans="1:9" x14ac:dyDescent="0.35">
      <c r="A623" s="7">
        <v>45326</v>
      </c>
      <c r="B623" s="8" t="s">
        <v>11</v>
      </c>
      <c r="C623" s="8" t="s">
        <v>12</v>
      </c>
      <c r="D623" s="8">
        <v>8500</v>
      </c>
      <c r="E623" s="8" t="str" cm="1">
        <f t="array" ref="E6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23" s="8" t="s">
        <v>110</v>
      </c>
      <c r="G623" cm="1">
        <f t="array" ref="G623">_xlfn.IFS(bank1[[#This Row],[Ledger Amount Dr/Cr]]="Cr",bank1[[#This Row],[Ledger Amount]],bank1[[#This Row],[Ledger Amount Dr/Cr]]="Dr",-bank1[[#This Row],[Ledger Amount]])</f>
        <v>8500</v>
      </c>
      <c r="H623">
        <f>IFERROR(SUM(bank1[[#Headers],[Net]]:bank1[[#This Row],[Net]]),"")</f>
        <v>860504.39</v>
      </c>
      <c r="I623" t="s">
        <v>10</v>
      </c>
    </row>
    <row r="624" spans="1:9" x14ac:dyDescent="0.35">
      <c r="A624" s="7">
        <v>45327</v>
      </c>
      <c r="B624" s="8" t="s">
        <v>11</v>
      </c>
      <c r="C624" s="8" t="s">
        <v>12</v>
      </c>
      <c r="D624" s="8">
        <v>10000</v>
      </c>
      <c r="E624" s="8" t="str" cm="1">
        <f t="array" ref="E6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24" s="8" t="s">
        <v>208</v>
      </c>
      <c r="G624" cm="1">
        <f t="array" ref="G624">_xlfn.IFS(bank1[[#This Row],[Ledger Amount Dr/Cr]]="Cr",bank1[[#This Row],[Ledger Amount]],bank1[[#This Row],[Ledger Amount Dr/Cr]]="Dr",-bank1[[#This Row],[Ledger Amount]])</f>
        <v>10000</v>
      </c>
      <c r="H624">
        <f>IFERROR(SUM(bank1[[#Headers],[Net]]:bank1[[#This Row],[Net]]),"")</f>
        <v>870504.39</v>
      </c>
      <c r="I624" t="s">
        <v>10</v>
      </c>
    </row>
    <row r="625" spans="1:9" x14ac:dyDescent="0.35">
      <c r="A625" s="7">
        <v>45327</v>
      </c>
      <c r="B625" s="8" t="s">
        <v>15</v>
      </c>
      <c r="C625" s="8" t="s">
        <v>16</v>
      </c>
      <c r="D625" s="8">
        <v>7000</v>
      </c>
      <c r="E625" s="8" t="str" cm="1">
        <f t="array" ref="E6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25" s="8" t="s">
        <v>124</v>
      </c>
      <c r="G625" cm="1">
        <f t="array" ref="G625">_xlfn.IFS(bank1[[#This Row],[Ledger Amount Dr/Cr]]="Cr",bank1[[#This Row],[Ledger Amount]],bank1[[#This Row],[Ledger Amount Dr/Cr]]="Dr",-bank1[[#This Row],[Ledger Amount]])</f>
        <v>-7000</v>
      </c>
      <c r="H625">
        <f>IFERROR(SUM(bank1[[#Headers],[Net]]:bank1[[#This Row],[Net]]),"")</f>
        <v>863504.39</v>
      </c>
      <c r="I625" t="s">
        <v>10</v>
      </c>
    </row>
    <row r="626" spans="1:9" x14ac:dyDescent="0.35">
      <c r="A626" s="7">
        <v>45327</v>
      </c>
      <c r="B626" s="8" t="s">
        <v>11</v>
      </c>
      <c r="C626" s="8" t="s">
        <v>12</v>
      </c>
      <c r="D626" s="8">
        <v>12000</v>
      </c>
      <c r="E626" s="8" t="str" cm="1">
        <f t="array" ref="E6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26" s="8" t="s">
        <v>209</v>
      </c>
      <c r="G626" cm="1">
        <f t="array" ref="G626">_xlfn.IFS(bank1[[#This Row],[Ledger Amount Dr/Cr]]="Cr",bank1[[#This Row],[Ledger Amount]],bank1[[#This Row],[Ledger Amount Dr/Cr]]="Dr",-bank1[[#This Row],[Ledger Amount]])</f>
        <v>12000</v>
      </c>
      <c r="H626">
        <f>IFERROR(SUM(bank1[[#Headers],[Net]]:bank1[[#This Row],[Net]]),"")</f>
        <v>875504.39</v>
      </c>
      <c r="I626" t="s">
        <v>10</v>
      </c>
    </row>
    <row r="627" spans="1:9" x14ac:dyDescent="0.35">
      <c r="A627" s="7">
        <v>45327</v>
      </c>
      <c r="B627" s="8" t="s">
        <v>15</v>
      </c>
      <c r="C627" s="8" t="s">
        <v>16</v>
      </c>
      <c r="D627" s="8">
        <v>59000</v>
      </c>
      <c r="E627" s="8" t="str" cm="1">
        <f t="array" ref="E6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27" s="8" t="s">
        <v>18</v>
      </c>
      <c r="G627" cm="1">
        <f t="array" ref="G627">_xlfn.IFS(bank1[[#This Row],[Ledger Amount Dr/Cr]]="Cr",bank1[[#This Row],[Ledger Amount]],bank1[[#This Row],[Ledger Amount Dr/Cr]]="Dr",-bank1[[#This Row],[Ledger Amount]])</f>
        <v>-59000</v>
      </c>
      <c r="H627">
        <f>IFERROR(SUM(bank1[[#Headers],[Net]]:bank1[[#This Row],[Net]]),"")</f>
        <v>816504.39</v>
      </c>
      <c r="I627" t="s">
        <v>10</v>
      </c>
    </row>
    <row r="628" spans="1:9" x14ac:dyDescent="0.35">
      <c r="A628" s="7">
        <v>45327</v>
      </c>
      <c r="B628" s="8" t="s">
        <v>11</v>
      </c>
      <c r="C628" s="8" t="s">
        <v>12</v>
      </c>
      <c r="D628" s="8">
        <v>71475.28</v>
      </c>
      <c r="E628" s="8" t="str" cm="1">
        <f t="array" ref="E6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28" s="8" t="s">
        <v>28</v>
      </c>
      <c r="G628" cm="1">
        <f t="array" ref="G628">_xlfn.IFS(bank1[[#This Row],[Ledger Amount Dr/Cr]]="Cr",bank1[[#This Row],[Ledger Amount]],bank1[[#This Row],[Ledger Amount Dr/Cr]]="Dr",-bank1[[#This Row],[Ledger Amount]])</f>
        <v>71475.28</v>
      </c>
      <c r="H628">
        <f>IFERROR(SUM(bank1[[#Headers],[Net]]:bank1[[#This Row],[Net]]),"")</f>
        <v>887979.67</v>
      </c>
      <c r="I628" t="s">
        <v>10</v>
      </c>
    </row>
    <row r="629" spans="1:9" x14ac:dyDescent="0.35">
      <c r="A629" s="7">
        <v>45327</v>
      </c>
      <c r="B629" s="8" t="s">
        <v>11</v>
      </c>
      <c r="C629" s="8" t="s">
        <v>12</v>
      </c>
      <c r="D629" s="8">
        <v>428000</v>
      </c>
      <c r="E629" s="8" t="str" cm="1">
        <f t="array" ref="E6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29" s="8" t="s">
        <v>18</v>
      </c>
      <c r="G629" cm="1">
        <f t="array" ref="G629">_xlfn.IFS(bank1[[#This Row],[Ledger Amount Dr/Cr]]="Cr",bank1[[#This Row],[Ledger Amount]],bank1[[#This Row],[Ledger Amount Dr/Cr]]="Dr",-bank1[[#This Row],[Ledger Amount]])</f>
        <v>428000</v>
      </c>
      <c r="H629">
        <f>IFERROR(SUM(bank1[[#Headers],[Net]]:bank1[[#This Row],[Net]]),"")</f>
        <v>1315979.67</v>
      </c>
      <c r="I629" t="s">
        <v>10</v>
      </c>
    </row>
    <row r="630" spans="1:9" x14ac:dyDescent="0.35">
      <c r="A630" s="7">
        <v>45327</v>
      </c>
      <c r="B630" s="8" t="s">
        <v>15</v>
      </c>
      <c r="C630" s="8" t="s">
        <v>16</v>
      </c>
      <c r="D630" s="8">
        <v>17000</v>
      </c>
      <c r="E630" s="8" t="str" cm="1">
        <f t="array" ref="E6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0" s="8" t="s">
        <v>210</v>
      </c>
      <c r="G630" cm="1">
        <f t="array" ref="G630">_xlfn.IFS(bank1[[#This Row],[Ledger Amount Dr/Cr]]="Cr",bank1[[#This Row],[Ledger Amount]],bank1[[#This Row],[Ledger Amount Dr/Cr]]="Dr",-bank1[[#This Row],[Ledger Amount]])</f>
        <v>-17000</v>
      </c>
      <c r="H630">
        <f>IFERROR(SUM(bank1[[#Headers],[Net]]:bank1[[#This Row],[Net]]),"")</f>
        <v>1298979.67</v>
      </c>
      <c r="I630" t="s">
        <v>10</v>
      </c>
    </row>
    <row r="631" spans="1:9" x14ac:dyDescent="0.35">
      <c r="A631" s="7">
        <v>45327</v>
      </c>
      <c r="B631" s="8" t="s">
        <v>9</v>
      </c>
      <c r="C631" s="8" t="s">
        <v>35</v>
      </c>
      <c r="D631" s="8">
        <v>200</v>
      </c>
      <c r="E631" s="8" t="str" cm="1">
        <f t="array" ref="E6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1" s="8" t="s">
        <v>200</v>
      </c>
      <c r="G631" cm="1">
        <f t="array" ref="G631">_xlfn.IFS(bank1[[#This Row],[Ledger Amount Dr/Cr]]="Cr",bank1[[#This Row],[Ledger Amount]],bank1[[#This Row],[Ledger Amount Dr/Cr]]="Dr",-bank1[[#This Row],[Ledger Amount]])</f>
        <v>-200</v>
      </c>
      <c r="H631">
        <f>IFERROR(SUM(bank1[[#Headers],[Net]]:bank1[[#This Row],[Net]]),"")</f>
        <v>1298779.67</v>
      </c>
      <c r="I631" t="s">
        <v>10</v>
      </c>
    </row>
    <row r="632" spans="1:9" x14ac:dyDescent="0.35">
      <c r="A632" s="7">
        <v>45327</v>
      </c>
      <c r="B632" s="8" t="s">
        <v>15</v>
      </c>
      <c r="C632" s="8" t="s">
        <v>16</v>
      </c>
      <c r="D632" s="8">
        <v>150000</v>
      </c>
      <c r="E632" s="8" t="str" cm="1">
        <f t="array" ref="E6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2" s="8" t="s">
        <v>129</v>
      </c>
      <c r="G632" cm="1">
        <f t="array" ref="G632">_xlfn.IFS(bank1[[#This Row],[Ledger Amount Dr/Cr]]="Cr",bank1[[#This Row],[Ledger Amount]],bank1[[#This Row],[Ledger Amount Dr/Cr]]="Dr",-bank1[[#This Row],[Ledger Amount]])</f>
        <v>-150000</v>
      </c>
      <c r="H632">
        <f>IFERROR(SUM(bank1[[#Headers],[Net]]:bank1[[#This Row],[Net]]),"")</f>
        <v>1148779.67</v>
      </c>
      <c r="I632" t="s">
        <v>10</v>
      </c>
    </row>
    <row r="633" spans="1:9" x14ac:dyDescent="0.35">
      <c r="A633" s="7">
        <v>45327</v>
      </c>
      <c r="B633" s="8" t="s">
        <v>15</v>
      </c>
      <c r="C633" s="8" t="s">
        <v>16</v>
      </c>
      <c r="D633" s="8">
        <v>400000</v>
      </c>
      <c r="E633" s="8" t="str" cm="1">
        <f t="array" ref="E6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3" s="8" t="s">
        <v>123</v>
      </c>
      <c r="G633" cm="1">
        <f t="array" ref="G633">_xlfn.IFS(bank1[[#This Row],[Ledger Amount Dr/Cr]]="Cr",bank1[[#This Row],[Ledger Amount]],bank1[[#This Row],[Ledger Amount Dr/Cr]]="Dr",-bank1[[#This Row],[Ledger Amount]])</f>
        <v>-400000</v>
      </c>
      <c r="H633">
        <f>IFERROR(SUM(bank1[[#Headers],[Net]]:bank1[[#This Row],[Net]]),"")</f>
        <v>748779.66999999993</v>
      </c>
      <c r="I633" t="s">
        <v>10</v>
      </c>
    </row>
    <row r="634" spans="1:9" x14ac:dyDescent="0.35">
      <c r="A634" s="7">
        <v>45327</v>
      </c>
      <c r="B634" s="8" t="s">
        <v>11</v>
      </c>
      <c r="C634" s="8" t="s">
        <v>12</v>
      </c>
      <c r="D634" s="8">
        <v>300000</v>
      </c>
      <c r="E634" s="8" t="str" cm="1">
        <f t="array" ref="E6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34" s="8" t="s">
        <v>106</v>
      </c>
      <c r="G634" cm="1">
        <f t="array" ref="G634">_xlfn.IFS(bank1[[#This Row],[Ledger Amount Dr/Cr]]="Cr",bank1[[#This Row],[Ledger Amount]],bank1[[#This Row],[Ledger Amount Dr/Cr]]="Dr",-bank1[[#This Row],[Ledger Amount]])</f>
        <v>300000</v>
      </c>
      <c r="H634">
        <f>IFERROR(SUM(bank1[[#Headers],[Net]]:bank1[[#This Row],[Net]]),"")</f>
        <v>1048779.67</v>
      </c>
      <c r="I634" t="s">
        <v>10</v>
      </c>
    </row>
    <row r="635" spans="1:9" x14ac:dyDescent="0.35">
      <c r="A635" s="7">
        <v>45327</v>
      </c>
      <c r="B635" s="8" t="s">
        <v>15</v>
      </c>
      <c r="C635" s="8" t="s">
        <v>16</v>
      </c>
      <c r="D635" s="8">
        <v>10000</v>
      </c>
      <c r="E635" s="8" t="str" cm="1">
        <f t="array" ref="E6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5" s="8" t="s">
        <v>18</v>
      </c>
      <c r="G635" cm="1">
        <f t="array" ref="G635">_xlfn.IFS(bank1[[#This Row],[Ledger Amount Dr/Cr]]="Cr",bank1[[#This Row],[Ledger Amount]],bank1[[#This Row],[Ledger Amount Dr/Cr]]="Dr",-bank1[[#This Row],[Ledger Amount]])</f>
        <v>-10000</v>
      </c>
      <c r="H635">
        <f>IFERROR(SUM(bank1[[#Headers],[Net]]:bank1[[#This Row],[Net]]),"")</f>
        <v>1038779.6699999999</v>
      </c>
      <c r="I635" t="s">
        <v>10</v>
      </c>
    </row>
    <row r="636" spans="1:9" x14ac:dyDescent="0.35">
      <c r="A636" s="7">
        <v>45328</v>
      </c>
      <c r="B636" s="8" t="s">
        <v>15</v>
      </c>
      <c r="C636" s="8" t="s">
        <v>16</v>
      </c>
      <c r="D636" s="8">
        <v>10000</v>
      </c>
      <c r="E636" s="8" t="str" cm="1">
        <f t="array" ref="E6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6" s="8" t="s">
        <v>124</v>
      </c>
      <c r="G636" cm="1">
        <f t="array" ref="G636">_xlfn.IFS(bank1[[#This Row],[Ledger Amount Dr/Cr]]="Cr",bank1[[#This Row],[Ledger Amount]],bank1[[#This Row],[Ledger Amount Dr/Cr]]="Dr",-bank1[[#This Row],[Ledger Amount]])</f>
        <v>-10000</v>
      </c>
      <c r="H636">
        <f>IFERROR(SUM(bank1[[#Headers],[Net]]:bank1[[#This Row],[Net]]),"")</f>
        <v>1028779.6699999999</v>
      </c>
      <c r="I636" t="s">
        <v>10</v>
      </c>
    </row>
    <row r="637" spans="1:9" x14ac:dyDescent="0.35">
      <c r="A637" s="7">
        <v>45328</v>
      </c>
      <c r="B637" s="8" t="s">
        <v>15</v>
      </c>
      <c r="C637" s="8" t="s">
        <v>16</v>
      </c>
      <c r="D637" s="8">
        <v>10000</v>
      </c>
      <c r="E637" s="8" t="str" cm="1">
        <f t="array" ref="E6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7" s="8" t="s">
        <v>18</v>
      </c>
      <c r="G637" cm="1">
        <f t="array" ref="G637">_xlfn.IFS(bank1[[#This Row],[Ledger Amount Dr/Cr]]="Cr",bank1[[#This Row],[Ledger Amount]],bank1[[#This Row],[Ledger Amount Dr/Cr]]="Dr",-bank1[[#This Row],[Ledger Amount]])</f>
        <v>-10000</v>
      </c>
      <c r="H637">
        <f>IFERROR(SUM(bank1[[#Headers],[Net]]:bank1[[#This Row],[Net]]),"")</f>
        <v>1018779.6699999999</v>
      </c>
      <c r="I637" t="s">
        <v>10</v>
      </c>
    </row>
    <row r="638" spans="1:9" x14ac:dyDescent="0.35">
      <c r="A638" s="7">
        <v>45328</v>
      </c>
      <c r="B638" s="8" t="s">
        <v>15</v>
      </c>
      <c r="C638" s="8" t="s">
        <v>16</v>
      </c>
      <c r="D638" s="8">
        <v>5000</v>
      </c>
      <c r="E638" s="8" t="str" cm="1">
        <f t="array" ref="E6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8" s="8" t="s">
        <v>18</v>
      </c>
      <c r="G638" cm="1">
        <f t="array" ref="G638">_xlfn.IFS(bank1[[#This Row],[Ledger Amount Dr/Cr]]="Cr",bank1[[#This Row],[Ledger Amount]],bank1[[#This Row],[Ledger Amount Dr/Cr]]="Dr",-bank1[[#This Row],[Ledger Amount]])</f>
        <v>-5000</v>
      </c>
      <c r="H638">
        <f>IFERROR(SUM(bank1[[#Headers],[Net]]:bank1[[#This Row],[Net]]),"")</f>
        <v>1013779.6699999999</v>
      </c>
      <c r="I638" t="s">
        <v>10</v>
      </c>
    </row>
    <row r="639" spans="1:9" x14ac:dyDescent="0.35">
      <c r="A639" s="7">
        <v>45329</v>
      </c>
      <c r="B639" s="8" t="s">
        <v>15</v>
      </c>
      <c r="C639" s="8" t="s">
        <v>16</v>
      </c>
      <c r="D639" s="8">
        <v>32750</v>
      </c>
      <c r="E639" s="8" t="str" cm="1">
        <f t="array" ref="E6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39" s="8" t="s">
        <v>122</v>
      </c>
      <c r="G639" cm="1">
        <f t="array" ref="G639">_xlfn.IFS(bank1[[#This Row],[Ledger Amount Dr/Cr]]="Cr",bank1[[#This Row],[Ledger Amount]],bank1[[#This Row],[Ledger Amount Dr/Cr]]="Dr",-bank1[[#This Row],[Ledger Amount]])</f>
        <v>-32750</v>
      </c>
      <c r="H639">
        <f>IFERROR(SUM(bank1[[#Headers],[Net]]:bank1[[#This Row],[Net]]),"")</f>
        <v>981029.66999999993</v>
      </c>
      <c r="I639" t="s">
        <v>10</v>
      </c>
    </row>
    <row r="640" spans="1:9" x14ac:dyDescent="0.35">
      <c r="A640" s="7">
        <v>45329</v>
      </c>
      <c r="B640" s="8" t="s">
        <v>9</v>
      </c>
      <c r="C640" s="8" t="s">
        <v>22</v>
      </c>
      <c r="D640" s="8">
        <v>9.44</v>
      </c>
      <c r="E640" s="8" t="str" cm="1">
        <f t="array" ref="E6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640" cm="1">
        <f t="array" ref="G640">_xlfn.IFS(bank1[[#This Row],[Ledger Amount Dr/Cr]]="Cr",bank1[[#This Row],[Ledger Amount]],bank1[[#This Row],[Ledger Amount Dr/Cr]]="Dr",-bank1[[#This Row],[Ledger Amount]])</f>
        <v>-9.44</v>
      </c>
      <c r="H640">
        <f>IFERROR(SUM(bank1[[#Headers],[Net]]:bank1[[#This Row],[Net]]),"")</f>
        <v>981020.23</v>
      </c>
      <c r="I640" t="s">
        <v>10</v>
      </c>
    </row>
    <row r="641" spans="1:9" x14ac:dyDescent="0.35">
      <c r="A641" s="7">
        <v>45329</v>
      </c>
      <c r="B641" s="8" t="s">
        <v>37</v>
      </c>
      <c r="C641" s="10" t="s">
        <v>303</v>
      </c>
      <c r="D641" s="8">
        <v>200</v>
      </c>
      <c r="E641" s="8" t="str" cm="1">
        <f t="array" ref="E6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41" s="8" t="s">
        <v>211</v>
      </c>
      <c r="G641" cm="1">
        <f t="array" ref="G641">_xlfn.IFS(bank1[[#This Row],[Ledger Amount Dr/Cr]]="Cr",bank1[[#This Row],[Ledger Amount]],bank1[[#This Row],[Ledger Amount Dr/Cr]]="Dr",-bank1[[#This Row],[Ledger Amount]])</f>
        <v>200</v>
      </c>
      <c r="H641">
        <f>IFERROR(SUM(bank1[[#Headers],[Net]]:bank1[[#This Row],[Net]]),"")</f>
        <v>981220.23</v>
      </c>
      <c r="I641" t="s">
        <v>10</v>
      </c>
    </row>
    <row r="642" spans="1:9" x14ac:dyDescent="0.35">
      <c r="A642" s="7">
        <v>45329</v>
      </c>
      <c r="B642" s="8" t="s">
        <v>37</v>
      </c>
      <c r="C642" s="10" t="s">
        <v>303</v>
      </c>
      <c r="D642" s="8">
        <v>200</v>
      </c>
      <c r="E642" s="8" t="str" cm="1">
        <f t="array" ref="E6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42" s="8" t="s">
        <v>211</v>
      </c>
      <c r="G642" cm="1">
        <f t="array" ref="G642">_xlfn.IFS(bank1[[#This Row],[Ledger Amount Dr/Cr]]="Cr",bank1[[#This Row],[Ledger Amount]],bank1[[#This Row],[Ledger Amount Dr/Cr]]="Dr",-bank1[[#This Row],[Ledger Amount]])</f>
        <v>200</v>
      </c>
      <c r="H642">
        <f>IFERROR(SUM(bank1[[#Headers],[Net]]:bank1[[#This Row],[Net]]),"")</f>
        <v>981420.23</v>
      </c>
      <c r="I642" t="s">
        <v>10</v>
      </c>
    </row>
    <row r="643" spans="1:9" x14ac:dyDescent="0.35">
      <c r="A643" s="7">
        <v>45329</v>
      </c>
      <c r="B643" s="8" t="s">
        <v>15</v>
      </c>
      <c r="C643" s="8" t="s">
        <v>16</v>
      </c>
      <c r="D643" s="8">
        <v>15000</v>
      </c>
      <c r="E643" s="8" t="str" cm="1">
        <f t="array" ref="E6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43" s="8" t="s">
        <v>124</v>
      </c>
      <c r="G643" cm="1">
        <f t="array" ref="G643">_xlfn.IFS(bank1[[#This Row],[Ledger Amount Dr/Cr]]="Cr",bank1[[#This Row],[Ledger Amount]],bank1[[#This Row],[Ledger Amount Dr/Cr]]="Dr",-bank1[[#This Row],[Ledger Amount]])</f>
        <v>-15000</v>
      </c>
      <c r="H643">
        <f>IFERROR(SUM(bank1[[#Headers],[Net]]:bank1[[#This Row],[Net]]),"")</f>
        <v>966420.23</v>
      </c>
      <c r="I643" t="s">
        <v>10</v>
      </c>
    </row>
    <row r="644" spans="1:9" x14ac:dyDescent="0.35">
      <c r="A644" s="7">
        <v>45330</v>
      </c>
      <c r="B644" s="8" t="s">
        <v>15</v>
      </c>
      <c r="C644" s="8" t="s">
        <v>16</v>
      </c>
      <c r="D644" s="8">
        <v>2700</v>
      </c>
      <c r="E644" s="8" t="str" cm="1">
        <f t="array" ref="E6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44" s="8" t="s">
        <v>212</v>
      </c>
      <c r="G644" cm="1">
        <f t="array" ref="G644">_xlfn.IFS(bank1[[#This Row],[Ledger Amount Dr/Cr]]="Cr",bank1[[#This Row],[Ledger Amount]],bank1[[#This Row],[Ledger Amount Dr/Cr]]="Dr",-bank1[[#This Row],[Ledger Amount]])</f>
        <v>-2700</v>
      </c>
      <c r="H644">
        <f>IFERROR(SUM(bank1[[#Headers],[Net]]:bank1[[#This Row],[Net]]),"")</f>
        <v>963720.23</v>
      </c>
      <c r="I644" t="s">
        <v>10</v>
      </c>
    </row>
    <row r="645" spans="1:9" x14ac:dyDescent="0.35">
      <c r="A645" s="7">
        <v>45330</v>
      </c>
      <c r="B645" s="8" t="s">
        <v>9</v>
      </c>
      <c r="C645" s="8" t="s">
        <v>35</v>
      </c>
      <c r="D645" s="8">
        <v>350</v>
      </c>
      <c r="E645" s="8" t="str" cm="1">
        <f t="array" ref="E6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45" s="8" t="s">
        <v>212</v>
      </c>
      <c r="G645" cm="1">
        <f t="array" ref="G645">_xlfn.IFS(bank1[[#This Row],[Ledger Amount Dr/Cr]]="Cr",bank1[[#This Row],[Ledger Amount]],bank1[[#This Row],[Ledger Amount Dr/Cr]]="Dr",-bank1[[#This Row],[Ledger Amount]])</f>
        <v>-350</v>
      </c>
      <c r="H645">
        <f>IFERROR(SUM(bank1[[#Headers],[Net]]:bank1[[#This Row],[Net]]),"")</f>
        <v>963370.23</v>
      </c>
      <c r="I645" t="s">
        <v>10</v>
      </c>
    </row>
    <row r="646" spans="1:9" x14ac:dyDescent="0.35">
      <c r="A646" s="7">
        <v>45330</v>
      </c>
      <c r="B646" s="8" t="s">
        <v>15</v>
      </c>
      <c r="C646" s="8" t="s">
        <v>16</v>
      </c>
      <c r="D646" s="8">
        <v>3300</v>
      </c>
      <c r="E646" s="8" t="str" cm="1">
        <f t="array" ref="E6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46" s="8" t="s">
        <v>18</v>
      </c>
      <c r="G646" cm="1">
        <f t="array" ref="G646">_xlfn.IFS(bank1[[#This Row],[Ledger Amount Dr/Cr]]="Cr",bank1[[#This Row],[Ledger Amount]],bank1[[#This Row],[Ledger Amount Dr/Cr]]="Dr",-bank1[[#This Row],[Ledger Amount]])</f>
        <v>-3300</v>
      </c>
      <c r="H646">
        <f>IFERROR(SUM(bank1[[#Headers],[Net]]:bank1[[#This Row],[Net]]),"")</f>
        <v>960070.23</v>
      </c>
      <c r="I646" t="s">
        <v>10</v>
      </c>
    </row>
    <row r="647" spans="1:9" x14ac:dyDescent="0.35">
      <c r="A647" s="7">
        <v>45330</v>
      </c>
      <c r="B647" s="8" t="s">
        <v>11</v>
      </c>
      <c r="C647" s="8" t="s">
        <v>12</v>
      </c>
      <c r="D647" s="8">
        <v>250000</v>
      </c>
      <c r="E647" s="8" t="str" cm="1">
        <f t="array" ref="E6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47" s="8" t="s">
        <v>106</v>
      </c>
      <c r="G647" cm="1">
        <f t="array" ref="G647">_xlfn.IFS(bank1[[#This Row],[Ledger Amount Dr/Cr]]="Cr",bank1[[#This Row],[Ledger Amount]],bank1[[#This Row],[Ledger Amount Dr/Cr]]="Dr",-bank1[[#This Row],[Ledger Amount]])</f>
        <v>250000</v>
      </c>
      <c r="H647">
        <f>IFERROR(SUM(bank1[[#Headers],[Net]]:bank1[[#This Row],[Net]]),"")</f>
        <v>1210070.23</v>
      </c>
      <c r="I647" t="s">
        <v>10</v>
      </c>
    </row>
    <row r="648" spans="1:9" x14ac:dyDescent="0.35">
      <c r="A648" s="7">
        <v>45330</v>
      </c>
      <c r="B648" s="8" t="s">
        <v>15</v>
      </c>
      <c r="C648" s="8" t="s">
        <v>16</v>
      </c>
      <c r="D648" s="8">
        <v>10000</v>
      </c>
      <c r="E648" s="8" t="str" cm="1">
        <f t="array" ref="E6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48" s="8" t="s">
        <v>124</v>
      </c>
      <c r="G648" cm="1">
        <f t="array" ref="G648">_xlfn.IFS(bank1[[#This Row],[Ledger Amount Dr/Cr]]="Cr",bank1[[#This Row],[Ledger Amount]],bank1[[#This Row],[Ledger Amount Dr/Cr]]="Dr",-bank1[[#This Row],[Ledger Amount]])</f>
        <v>-10000</v>
      </c>
      <c r="H648">
        <f>IFERROR(SUM(bank1[[#Headers],[Net]]:bank1[[#This Row],[Net]]),"")</f>
        <v>1200070.23</v>
      </c>
      <c r="I648" t="s">
        <v>10</v>
      </c>
    </row>
    <row r="649" spans="1:9" x14ac:dyDescent="0.35">
      <c r="A649" s="7">
        <v>45331</v>
      </c>
      <c r="B649" s="8" t="s">
        <v>11</v>
      </c>
      <c r="C649" s="8" t="s">
        <v>12</v>
      </c>
      <c r="D649" s="8">
        <v>25000</v>
      </c>
      <c r="E649" s="8" t="str" cm="1">
        <f t="array" ref="E6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49" s="8" t="s">
        <v>209</v>
      </c>
      <c r="G649" cm="1">
        <f t="array" ref="G649">_xlfn.IFS(bank1[[#This Row],[Ledger Amount Dr/Cr]]="Cr",bank1[[#This Row],[Ledger Amount]],bank1[[#This Row],[Ledger Amount Dr/Cr]]="Dr",-bank1[[#This Row],[Ledger Amount]])</f>
        <v>25000</v>
      </c>
      <c r="H649">
        <f>IFERROR(SUM(bank1[[#Headers],[Net]]:bank1[[#This Row],[Net]]),"")</f>
        <v>1225070.23</v>
      </c>
      <c r="I649" t="s">
        <v>10</v>
      </c>
    </row>
    <row r="650" spans="1:9" x14ac:dyDescent="0.35">
      <c r="A650" s="7">
        <v>45331</v>
      </c>
      <c r="B650" s="8" t="s">
        <v>37</v>
      </c>
      <c r="C650" s="10" t="s">
        <v>303</v>
      </c>
      <c r="D650" s="8">
        <v>200</v>
      </c>
      <c r="E650" s="8" t="str" cm="1">
        <f t="array" ref="E6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50" s="8" t="s">
        <v>211</v>
      </c>
      <c r="G650" cm="1">
        <f t="array" ref="G650">_xlfn.IFS(bank1[[#This Row],[Ledger Amount Dr/Cr]]="Cr",bank1[[#This Row],[Ledger Amount]],bank1[[#This Row],[Ledger Amount Dr/Cr]]="Dr",-bank1[[#This Row],[Ledger Amount]])</f>
        <v>200</v>
      </c>
      <c r="H650">
        <f>IFERROR(SUM(bank1[[#Headers],[Net]]:bank1[[#This Row],[Net]]),"")</f>
        <v>1225270.23</v>
      </c>
      <c r="I650" t="s">
        <v>10</v>
      </c>
    </row>
    <row r="651" spans="1:9" x14ac:dyDescent="0.35">
      <c r="A651" s="7">
        <v>45331</v>
      </c>
      <c r="B651" s="8" t="s">
        <v>15</v>
      </c>
      <c r="C651" s="8" t="s">
        <v>16</v>
      </c>
      <c r="D651" s="8">
        <v>15000</v>
      </c>
      <c r="E651" s="8" t="str" cm="1">
        <f t="array" ref="E6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1" s="8" t="s">
        <v>18</v>
      </c>
      <c r="G651" cm="1">
        <f t="array" ref="G651">_xlfn.IFS(bank1[[#This Row],[Ledger Amount Dr/Cr]]="Cr",bank1[[#This Row],[Ledger Amount]],bank1[[#This Row],[Ledger Amount Dr/Cr]]="Dr",-bank1[[#This Row],[Ledger Amount]])</f>
        <v>-15000</v>
      </c>
      <c r="H651">
        <f>IFERROR(SUM(bank1[[#Headers],[Net]]:bank1[[#This Row],[Net]]),"")</f>
        <v>1210270.23</v>
      </c>
      <c r="I651" t="s">
        <v>10</v>
      </c>
    </row>
    <row r="652" spans="1:9" x14ac:dyDescent="0.35">
      <c r="A652" s="7">
        <v>45332</v>
      </c>
      <c r="B652" s="8" t="s">
        <v>9</v>
      </c>
      <c r="C652" s="8" t="s">
        <v>35</v>
      </c>
      <c r="D652" s="8">
        <v>120</v>
      </c>
      <c r="E652" s="8" t="str" cm="1">
        <f t="array" ref="E6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2" s="8" t="s">
        <v>179</v>
      </c>
      <c r="G652" cm="1">
        <f t="array" ref="G652">_xlfn.IFS(bank1[[#This Row],[Ledger Amount Dr/Cr]]="Cr",bank1[[#This Row],[Ledger Amount]],bank1[[#This Row],[Ledger Amount Dr/Cr]]="Dr",-bank1[[#This Row],[Ledger Amount]])</f>
        <v>-120</v>
      </c>
      <c r="H652">
        <f>IFERROR(SUM(bank1[[#Headers],[Net]]:bank1[[#This Row],[Net]]),"")</f>
        <v>1210150.23</v>
      </c>
      <c r="I652" t="s">
        <v>10</v>
      </c>
    </row>
    <row r="653" spans="1:9" x14ac:dyDescent="0.35">
      <c r="A653" s="7">
        <v>45332</v>
      </c>
      <c r="B653" s="8" t="s">
        <v>9</v>
      </c>
      <c r="C653" s="8" t="s">
        <v>309</v>
      </c>
      <c r="D653" s="8">
        <v>200</v>
      </c>
      <c r="E653" s="8" t="str" cm="1">
        <f t="array" ref="E6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3" s="8" t="s">
        <v>213</v>
      </c>
      <c r="G653" cm="1">
        <f t="array" ref="G653">_xlfn.IFS(bank1[[#This Row],[Ledger Amount Dr/Cr]]="Cr",bank1[[#This Row],[Ledger Amount]],bank1[[#This Row],[Ledger Amount Dr/Cr]]="Dr",-bank1[[#This Row],[Ledger Amount]])</f>
        <v>-200</v>
      </c>
      <c r="H653">
        <f>IFERROR(SUM(bank1[[#Headers],[Net]]:bank1[[#This Row],[Net]]),"")</f>
        <v>1209950.23</v>
      </c>
      <c r="I653" t="s">
        <v>10</v>
      </c>
    </row>
    <row r="654" spans="1:9" x14ac:dyDescent="0.35">
      <c r="A654" s="7">
        <v>45332</v>
      </c>
      <c r="B654" s="8" t="s">
        <v>9</v>
      </c>
      <c r="C654" s="8" t="s">
        <v>35</v>
      </c>
      <c r="D654" s="8">
        <v>405</v>
      </c>
      <c r="E654" s="8" t="str" cm="1">
        <f t="array" ref="E6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4" s="8" t="s">
        <v>214</v>
      </c>
      <c r="G654" cm="1">
        <f t="array" ref="G654">_xlfn.IFS(bank1[[#This Row],[Ledger Amount Dr/Cr]]="Cr",bank1[[#This Row],[Ledger Amount]],bank1[[#This Row],[Ledger Amount Dr/Cr]]="Dr",-bank1[[#This Row],[Ledger Amount]])</f>
        <v>-405</v>
      </c>
      <c r="H654">
        <f>IFERROR(SUM(bank1[[#Headers],[Net]]:bank1[[#This Row],[Net]]),"")</f>
        <v>1209545.23</v>
      </c>
      <c r="I654" t="s">
        <v>10</v>
      </c>
    </row>
    <row r="655" spans="1:9" x14ac:dyDescent="0.35">
      <c r="A655" s="7">
        <v>45332</v>
      </c>
      <c r="B655" s="8" t="s">
        <v>15</v>
      </c>
      <c r="C655" s="8" t="s">
        <v>16</v>
      </c>
      <c r="D655" s="8">
        <v>3000</v>
      </c>
      <c r="E655" s="8" t="str" cm="1">
        <f t="array" ref="E6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5" s="8" t="s">
        <v>171</v>
      </c>
      <c r="G655" cm="1">
        <f t="array" ref="G655">_xlfn.IFS(bank1[[#This Row],[Ledger Amount Dr/Cr]]="Cr",bank1[[#This Row],[Ledger Amount]],bank1[[#This Row],[Ledger Amount Dr/Cr]]="Dr",-bank1[[#This Row],[Ledger Amount]])</f>
        <v>-3000</v>
      </c>
      <c r="H655">
        <f>IFERROR(SUM(bank1[[#Headers],[Net]]:bank1[[#This Row],[Net]]),"")</f>
        <v>1206545.23</v>
      </c>
      <c r="I655" t="s">
        <v>10</v>
      </c>
    </row>
    <row r="656" spans="1:9" x14ac:dyDescent="0.35">
      <c r="A656" s="7">
        <v>45332</v>
      </c>
      <c r="B656" s="8" t="s">
        <v>15</v>
      </c>
      <c r="C656" s="8" t="s">
        <v>16</v>
      </c>
      <c r="D656" s="8">
        <v>15000</v>
      </c>
      <c r="E656" s="8" t="str" cm="1">
        <f t="array" ref="E6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6" s="8" t="s">
        <v>18</v>
      </c>
      <c r="G656" cm="1">
        <f t="array" ref="G656">_xlfn.IFS(bank1[[#This Row],[Ledger Amount Dr/Cr]]="Cr",bank1[[#This Row],[Ledger Amount]],bank1[[#This Row],[Ledger Amount Dr/Cr]]="Dr",-bank1[[#This Row],[Ledger Amount]])</f>
        <v>-15000</v>
      </c>
      <c r="H656">
        <f>IFERROR(SUM(bank1[[#Headers],[Net]]:bank1[[#This Row],[Net]]),"")</f>
        <v>1191545.23</v>
      </c>
      <c r="I656" t="s">
        <v>10</v>
      </c>
    </row>
    <row r="657" spans="1:9" x14ac:dyDescent="0.35">
      <c r="A657" s="7">
        <v>45333</v>
      </c>
      <c r="B657" s="8" t="s">
        <v>9</v>
      </c>
      <c r="C657" s="8" t="s">
        <v>35</v>
      </c>
      <c r="D657" s="8">
        <v>130</v>
      </c>
      <c r="E657" s="8" t="str" cm="1">
        <f t="array" ref="E6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7" s="8" t="s">
        <v>215</v>
      </c>
      <c r="G657" cm="1">
        <f t="array" ref="G657">_xlfn.IFS(bank1[[#This Row],[Ledger Amount Dr/Cr]]="Cr",bank1[[#This Row],[Ledger Amount]],bank1[[#This Row],[Ledger Amount Dr/Cr]]="Dr",-bank1[[#This Row],[Ledger Amount]])</f>
        <v>-130</v>
      </c>
      <c r="H657">
        <f>IFERROR(SUM(bank1[[#Headers],[Net]]:bank1[[#This Row],[Net]]),"")</f>
        <v>1191415.23</v>
      </c>
      <c r="I657" t="s">
        <v>10</v>
      </c>
    </row>
    <row r="658" spans="1:9" x14ac:dyDescent="0.35">
      <c r="A658" s="7">
        <v>45333</v>
      </c>
      <c r="B658" s="8" t="s">
        <v>15</v>
      </c>
      <c r="C658" s="8" t="s">
        <v>16</v>
      </c>
      <c r="D658" s="8">
        <v>10000</v>
      </c>
      <c r="E658" s="8" t="str" cm="1">
        <f t="array" ref="E6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8" s="8" t="s">
        <v>159</v>
      </c>
      <c r="G658" cm="1">
        <f t="array" ref="G658">_xlfn.IFS(bank1[[#This Row],[Ledger Amount Dr/Cr]]="Cr",bank1[[#This Row],[Ledger Amount]],bank1[[#This Row],[Ledger Amount Dr/Cr]]="Dr",-bank1[[#This Row],[Ledger Amount]])</f>
        <v>-10000</v>
      </c>
      <c r="H658">
        <f>IFERROR(SUM(bank1[[#Headers],[Net]]:bank1[[#This Row],[Net]]),"")</f>
        <v>1181415.23</v>
      </c>
      <c r="I658" t="s">
        <v>10</v>
      </c>
    </row>
    <row r="659" spans="1:9" x14ac:dyDescent="0.35">
      <c r="A659" s="7">
        <v>45333</v>
      </c>
      <c r="B659" s="8" t="s">
        <v>15</v>
      </c>
      <c r="C659" s="8" t="s">
        <v>16</v>
      </c>
      <c r="D659" s="8">
        <v>3000</v>
      </c>
      <c r="E659" s="8" t="str" cm="1">
        <f t="array" ref="E6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59" s="8" t="s">
        <v>200</v>
      </c>
      <c r="G659" cm="1">
        <f t="array" ref="G659">_xlfn.IFS(bank1[[#This Row],[Ledger Amount Dr/Cr]]="Cr",bank1[[#This Row],[Ledger Amount]],bank1[[#This Row],[Ledger Amount Dr/Cr]]="Dr",-bank1[[#This Row],[Ledger Amount]])</f>
        <v>-3000</v>
      </c>
      <c r="H659">
        <f>IFERROR(SUM(bank1[[#Headers],[Net]]:bank1[[#This Row],[Net]]),"")</f>
        <v>1178415.23</v>
      </c>
      <c r="I659" t="s">
        <v>10</v>
      </c>
    </row>
    <row r="660" spans="1:9" x14ac:dyDescent="0.35">
      <c r="A660" s="7">
        <v>45333</v>
      </c>
      <c r="B660" s="8" t="s">
        <v>15</v>
      </c>
      <c r="C660" s="8" t="s">
        <v>16</v>
      </c>
      <c r="D660" s="8">
        <v>2000</v>
      </c>
      <c r="E660" s="8" t="str" cm="1">
        <f t="array" ref="E6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0" s="8" t="s">
        <v>207</v>
      </c>
      <c r="G660" cm="1">
        <f t="array" ref="G660">_xlfn.IFS(bank1[[#This Row],[Ledger Amount Dr/Cr]]="Cr",bank1[[#This Row],[Ledger Amount]],bank1[[#This Row],[Ledger Amount Dr/Cr]]="Dr",-bank1[[#This Row],[Ledger Amount]])</f>
        <v>-2000</v>
      </c>
      <c r="H660">
        <f>IFERROR(SUM(bank1[[#Headers],[Net]]:bank1[[#This Row],[Net]]),"")</f>
        <v>1176415.23</v>
      </c>
      <c r="I660" t="s">
        <v>10</v>
      </c>
    </row>
    <row r="661" spans="1:9" x14ac:dyDescent="0.35">
      <c r="A661" s="7">
        <v>45334</v>
      </c>
      <c r="B661" s="8" t="s">
        <v>9</v>
      </c>
      <c r="C661" s="8" t="s">
        <v>35</v>
      </c>
      <c r="D661" s="8">
        <v>500</v>
      </c>
      <c r="E661" s="8" t="str" cm="1">
        <f t="array" ref="E6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1" s="8" t="s">
        <v>200</v>
      </c>
      <c r="G661" cm="1">
        <f t="array" ref="G661">_xlfn.IFS(bank1[[#This Row],[Ledger Amount Dr/Cr]]="Cr",bank1[[#This Row],[Ledger Amount]],bank1[[#This Row],[Ledger Amount Dr/Cr]]="Dr",-bank1[[#This Row],[Ledger Amount]])</f>
        <v>-500</v>
      </c>
      <c r="H661">
        <f>IFERROR(SUM(bank1[[#Headers],[Net]]:bank1[[#This Row],[Net]]),"")</f>
        <v>1175915.23</v>
      </c>
      <c r="I661" t="s">
        <v>10</v>
      </c>
    </row>
    <row r="662" spans="1:9" x14ac:dyDescent="0.35">
      <c r="A662" s="7">
        <v>45334</v>
      </c>
      <c r="B662" s="8" t="s">
        <v>9</v>
      </c>
      <c r="C662" s="8" t="s">
        <v>35</v>
      </c>
      <c r="D662" s="8">
        <v>2019</v>
      </c>
      <c r="E662" s="8" t="str" cm="1">
        <f t="array" ref="E6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2" s="8" t="s">
        <v>216</v>
      </c>
      <c r="G662" cm="1">
        <f t="array" ref="G662">_xlfn.IFS(bank1[[#This Row],[Ledger Amount Dr/Cr]]="Cr",bank1[[#This Row],[Ledger Amount]],bank1[[#This Row],[Ledger Amount Dr/Cr]]="Dr",-bank1[[#This Row],[Ledger Amount]])</f>
        <v>-2019</v>
      </c>
      <c r="H662">
        <f>IFERROR(SUM(bank1[[#Headers],[Net]]:bank1[[#This Row],[Net]]),"")</f>
        <v>1173896.23</v>
      </c>
      <c r="I662" t="s">
        <v>10</v>
      </c>
    </row>
    <row r="663" spans="1:9" x14ac:dyDescent="0.35">
      <c r="A663" s="7">
        <v>45334</v>
      </c>
      <c r="B663" s="8" t="s">
        <v>9</v>
      </c>
      <c r="C663" s="8" t="s">
        <v>35</v>
      </c>
      <c r="D663" s="8">
        <v>70</v>
      </c>
      <c r="E663" s="8" t="str" cm="1">
        <f t="array" ref="E6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3" s="8" t="s">
        <v>179</v>
      </c>
      <c r="G663" cm="1">
        <f t="array" ref="G663">_xlfn.IFS(bank1[[#This Row],[Ledger Amount Dr/Cr]]="Cr",bank1[[#This Row],[Ledger Amount]],bank1[[#This Row],[Ledger Amount Dr/Cr]]="Dr",-bank1[[#This Row],[Ledger Amount]])</f>
        <v>-70</v>
      </c>
      <c r="H663">
        <f>IFERROR(SUM(bank1[[#Headers],[Net]]:bank1[[#This Row],[Net]]),"")</f>
        <v>1173826.23</v>
      </c>
      <c r="I663" t="s">
        <v>10</v>
      </c>
    </row>
    <row r="664" spans="1:9" x14ac:dyDescent="0.35">
      <c r="A664" s="7">
        <v>45334</v>
      </c>
      <c r="B664" s="8" t="s">
        <v>11</v>
      </c>
      <c r="C664" s="8" t="s">
        <v>12</v>
      </c>
      <c r="D664" s="8">
        <v>38610</v>
      </c>
      <c r="E664" s="8" t="str" cm="1">
        <f t="array" ref="E6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64" s="8" t="s">
        <v>159</v>
      </c>
      <c r="G664" cm="1">
        <f t="array" ref="G664">_xlfn.IFS(bank1[[#This Row],[Ledger Amount Dr/Cr]]="Cr",bank1[[#This Row],[Ledger Amount]],bank1[[#This Row],[Ledger Amount Dr/Cr]]="Dr",-bank1[[#This Row],[Ledger Amount]])</f>
        <v>38610</v>
      </c>
      <c r="H664">
        <f>IFERROR(SUM(bank1[[#Headers],[Net]]:bank1[[#This Row],[Net]]),"")</f>
        <v>1212436.23</v>
      </c>
      <c r="I664" t="s">
        <v>10</v>
      </c>
    </row>
    <row r="665" spans="1:9" x14ac:dyDescent="0.35">
      <c r="A665" s="7">
        <v>45334</v>
      </c>
      <c r="B665" s="8" t="s">
        <v>15</v>
      </c>
      <c r="C665" s="8" t="s">
        <v>16</v>
      </c>
      <c r="D665" s="8">
        <v>1500</v>
      </c>
      <c r="E665" s="8" t="str" cm="1">
        <f t="array" ref="E6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5" s="8" t="s">
        <v>159</v>
      </c>
      <c r="G665" cm="1">
        <f t="array" ref="G665">_xlfn.IFS(bank1[[#This Row],[Ledger Amount Dr/Cr]]="Cr",bank1[[#This Row],[Ledger Amount]],bank1[[#This Row],[Ledger Amount Dr/Cr]]="Dr",-bank1[[#This Row],[Ledger Amount]])</f>
        <v>-1500</v>
      </c>
      <c r="H665">
        <f>IFERROR(SUM(bank1[[#Headers],[Net]]:bank1[[#This Row],[Net]]),"")</f>
        <v>1210936.23</v>
      </c>
      <c r="I665" t="s">
        <v>10</v>
      </c>
    </row>
    <row r="666" spans="1:9" x14ac:dyDescent="0.35">
      <c r="A666" s="7">
        <v>45334</v>
      </c>
      <c r="B666" s="8" t="s">
        <v>37</v>
      </c>
      <c r="C666" s="10" t="s">
        <v>303</v>
      </c>
      <c r="D666" s="8">
        <v>500</v>
      </c>
      <c r="E666" s="8" t="str" cm="1">
        <f t="array" ref="E6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66" s="8" t="s">
        <v>174</v>
      </c>
      <c r="G666" cm="1">
        <f t="array" ref="G666">_xlfn.IFS(bank1[[#This Row],[Ledger Amount Dr/Cr]]="Cr",bank1[[#This Row],[Ledger Amount]],bank1[[#This Row],[Ledger Amount Dr/Cr]]="Dr",-bank1[[#This Row],[Ledger Amount]])</f>
        <v>500</v>
      </c>
      <c r="H666">
        <f>IFERROR(SUM(bank1[[#Headers],[Net]]:bank1[[#This Row],[Net]]),"")</f>
        <v>1211436.23</v>
      </c>
      <c r="I666" t="s">
        <v>10</v>
      </c>
    </row>
    <row r="667" spans="1:9" x14ac:dyDescent="0.35">
      <c r="A667" s="7">
        <v>45334</v>
      </c>
      <c r="B667" s="8" t="s">
        <v>15</v>
      </c>
      <c r="C667" s="8" t="s">
        <v>16</v>
      </c>
      <c r="D667" s="8">
        <v>1000</v>
      </c>
      <c r="E667" s="8" t="str" cm="1">
        <f t="array" ref="E6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7" s="8" t="s">
        <v>174</v>
      </c>
      <c r="G667" cm="1">
        <f t="array" ref="G667">_xlfn.IFS(bank1[[#This Row],[Ledger Amount Dr/Cr]]="Cr",bank1[[#This Row],[Ledger Amount]],bank1[[#This Row],[Ledger Amount Dr/Cr]]="Dr",-bank1[[#This Row],[Ledger Amount]])</f>
        <v>-1000</v>
      </c>
      <c r="H667">
        <f>IFERROR(SUM(bank1[[#Headers],[Net]]:bank1[[#This Row],[Net]]),"")</f>
        <v>1210436.23</v>
      </c>
      <c r="I667" t="s">
        <v>10</v>
      </c>
    </row>
    <row r="668" spans="1:9" x14ac:dyDescent="0.35">
      <c r="A668" s="7">
        <v>45334</v>
      </c>
      <c r="B668" s="8" t="s">
        <v>9</v>
      </c>
      <c r="C668" s="8" t="s">
        <v>35</v>
      </c>
      <c r="D668" s="8">
        <v>500</v>
      </c>
      <c r="E668" s="8" t="str" cm="1">
        <f t="array" ref="E6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8" s="8" t="s">
        <v>174</v>
      </c>
      <c r="G668" cm="1">
        <f t="array" ref="G668">_xlfn.IFS(bank1[[#This Row],[Ledger Amount Dr/Cr]]="Cr",bank1[[#This Row],[Ledger Amount]],bank1[[#This Row],[Ledger Amount Dr/Cr]]="Dr",-bank1[[#This Row],[Ledger Amount]])</f>
        <v>-500</v>
      </c>
      <c r="H668">
        <f>IFERROR(SUM(bank1[[#Headers],[Net]]:bank1[[#This Row],[Net]]),"")</f>
        <v>1209936.23</v>
      </c>
      <c r="I668" t="s">
        <v>10</v>
      </c>
    </row>
    <row r="669" spans="1:9" x14ac:dyDescent="0.35">
      <c r="A669" s="7">
        <v>45334</v>
      </c>
      <c r="B669" s="8" t="s">
        <v>15</v>
      </c>
      <c r="C669" s="8" t="s">
        <v>16</v>
      </c>
      <c r="D669" s="8">
        <v>500000</v>
      </c>
      <c r="E669" s="8" t="str" cm="1">
        <f t="array" ref="E6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69" s="8" t="s">
        <v>217</v>
      </c>
      <c r="G669" cm="1">
        <f t="array" ref="G669">_xlfn.IFS(bank1[[#This Row],[Ledger Amount Dr/Cr]]="Cr",bank1[[#This Row],[Ledger Amount]],bank1[[#This Row],[Ledger Amount Dr/Cr]]="Dr",-bank1[[#This Row],[Ledger Amount]])</f>
        <v>-500000</v>
      </c>
      <c r="H669">
        <f>IFERROR(SUM(bank1[[#Headers],[Net]]:bank1[[#This Row],[Net]]),"")</f>
        <v>709936.23</v>
      </c>
      <c r="I669" t="s">
        <v>10</v>
      </c>
    </row>
    <row r="670" spans="1:9" x14ac:dyDescent="0.35">
      <c r="A670" s="7">
        <v>45334</v>
      </c>
      <c r="B670" s="8" t="s">
        <v>11</v>
      </c>
      <c r="C670" s="8" t="s">
        <v>12</v>
      </c>
      <c r="D670" s="9">
        <v>134565.84</v>
      </c>
      <c r="E670" s="8" t="str" cm="1">
        <f t="array" ref="E6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0" s="8" t="s">
        <v>28</v>
      </c>
      <c r="G670" cm="1">
        <f t="array" ref="G670">_xlfn.IFS(bank1[[#This Row],[Ledger Amount Dr/Cr]]="Cr",bank1[[#This Row],[Ledger Amount]],bank1[[#This Row],[Ledger Amount Dr/Cr]]="Dr",-bank1[[#This Row],[Ledger Amount]])</f>
        <v>134565.84</v>
      </c>
      <c r="H670">
        <f>IFERROR(SUM(bank1[[#Headers],[Net]]:bank1[[#This Row],[Net]]),"")</f>
        <v>844502.07</v>
      </c>
      <c r="I670" t="s">
        <v>10</v>
      </c>
    </row>
    <row r="671" spans="1:9" x14ac:dyDescent="0.35">
      <c r="A671" s="7">
        <v>45334</v>
      </c>
      <c r="B671" s="8" t="s">
        <v>37</v>
      </c>
      <c r="C671" s="8" t="s">
        <v>38</v>
      </c>
      <c r="D671" s="8">
        <v>1</v>
      </c>
      <c r="E671" s="8" t="str" cm="1">
        <f t="array" ref="E6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671" cm="1">
        <f t="array" ref="G671">_xlfn.IFS(bank1[[#This Row],[Ledger Amount Dr/Cr]]="Cr",bank1[[#This Row],[Ledger Amount]],bank1[[#This Row],[Ledger Amount Dr/Cr]]="Dr",-bank1[[#This Row],[Ledger Amount]])</f>
        <v>1</v>
      </c>
      <c r="H671">
        <f>IFERROR(SUM(bank1[[#Headers],[Net]]:bank1[[#This Row],[Net]]),"")</f>
        <v>844503.07</v>
      </c>
      <c r="I671" t="s">
        <v>10</v>
      </c>
    </row>
    <row r="672" spans="1:9" x14ac:dyDescent="0.35">
      <c r="A672" s="7">
        <v>45335</v>
      </c>
      <c r="B672" s="8" t="s">
        <v>11</v>
      </c>
      <c r="C672" s="8" t="s">
        <v>12</v>
      </c>
      <c r="D672" s="8">
        <v>12500</v>
      </c>
      <c r="E672" s="8" t="str" cm="1">
        <f t="array" ref="E6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2" s="8" t="s">
        <v>186</v>
      </c>
      <c r="G672" cm="1">
        <f t="array" ref="G672">_xlfn.IFS(bank1[[#This Row],[Ledger Amount Dr/Cr]]="Cr",bank1[[#This Row],[Ledger Amount]],bank1[[#This Row],[Ledger Amount Dr/Cr]]="Dr",-bank1[[#This Row],[Ledger Amount]])</f>
        <v>12500</v>
      </c>
      <c r="H672">
        <f>IFERROR(SUM(bank1[[#Headers],[Net]]:bank1[[#This Row],[Net]]),"")</f>
        <v>857003.07</v>
      </c>
      <c r="I672" t="s">
        <v>10</v>
      </c>
    </row>
    <row r="673" spans="1:9" x14ac:dyDescent="0.35">
      <c r="A673" s="7">
        <v>45335</v>
      </c>
      <c r="B673" s="8" t="s">
        <v>11</v>
      </c>
      <c r="C673" s="8" t="s">
        <v>12</v>
      </c>
      <c r="D673" s="8">
        <v>200000</v>
      </c>
      <c r="E673" s="8" t="str" cm="1">
        <f t="array" ref="E6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3" s="8" t="s">
        <v>106</v>
      </c>
      <c r="G673" cm="1">
        <f t="array" ref="G673">_xlfn.IFS(bank1[[#This Row],[Ledger Amount Dr/Cr]]="Cr",bank1[[#This Row],[Ledger Amount]],bank1[[#This Row],[Ledger Amount Dr/Cr]]="Dr",-bank1[[#This Row],[Ledger Amount]])</f>
        <v>200000</v>
      </c>
      <c r="H673">
        <f>IFERROR(SUM(bank1[[#Headers],[Net]]:bank1[[#This Row],[Net]]),"")</f>
        <v>1057003.0699999998</v>
      </c>
      <c r="I673" t="s">
        <v>10</v>
      </c>
    </row>
    <row r="674" spans="1:9" x14ac:dyDescent="0.35">
      <c r="A674" s="7">
        <v>45335</v>
      </c>
      <c r="B674" s="8" t="s">
        <v>11</v>
      </c>
      <c r="C674" s="8" t="s">
        <v>12</v>
      </c>
      <c r="D674" s="9">
        <v>130925.84</v>
      </c>
      <c r="E674" s="8" t="str" cm="1">
        <f t="array" ref="E6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4" s="8" t="s">
        <v>28</v>
      </c>
      <c r="G674" cm="1">
        <f t="array" ref="G674">_xlfn.IFS(bank1[[#This Row],[Ledger Amount Dr/Cr]]="Cr",bank1[[#This Row],[Ledger Amount]],bank1[[#This Row],[Ledger Amount Dr/Cr]]="Dr",-bank1[[#This Row],[Ledger Amount]])</f>
        <v>130925.84</v>
      </c>
      <c r="H674">
        <f>IFERROR(SUM(bank1[[#Headers],[Net]]:bank1[[#This Row],[Net]]),"")</f>
        <v>1187928.9099999999</v>
      </c>
      <c r="I674" t="s">
        <v>10</v>
      </c>
    </row>
    <row r="675" spans="1:9" x14ac:dyDescent="0.35">
      <c r="A675" s="7">
        <v>45335</v>
      </c>
      <c r="B675" s="8" t="s">
        <v>15</v>
      </c>
      <c r="C675" s="8" t="s">
        <v>16</v>
      </c>
      <c r="D675" s="8">
        <v>5000</v>
      </c>
      <c r="E675" s="8" t="str" cm="1">
        <f t="array" ref="E6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75" s="8" t="s">
        <v>18</v>
      </c>
      <c r="G675" cm="1">
        <f t="array" ref="G675">_xlfn.IFS(bank1[[#This Row],[Ledger Amount Dr/Cr]]="Cr",bank1[[#This Row],[Ledger Amount]],bank1[[#This Row],[Ledger Amount Dr/Cr]]="Dr",-bank1[[#This Row],[Ledger Amount]])</f>
        <v>-5000</v>
      </c>
      <c r="H675">
        <f>IFERROR(SUM(bank1[[#Headers],[Net]]:bank1[[#This Row],[Net]]),"")</f>
        <v>1182928.9099999999</v>
      </c>
      <c r="I675" t="s">
        <v>10</v>
      </c>
    </row>
    <row r="676" spans="1:9" x14ac:dyDescent="0.35">
      <c r="A676" s="7">
        <v>45335</v>
      </c>
      <c r="B676" s="8" t="s">
        <v>11</v>
      </c>
      <c r="C676" s="8" t="s">
        <v>12</v>
      </c>
      <c r="D676" s="8">
        <v>10000</v>
      </c>
      <c r="E676" s="8" t="str" cm="1">
        <f t="array" ref="E6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76" s="8" t="s">
        <v>218</v>
      </c>
      <c r="G676" cm="1">
        <f t="array" ref="G676">_xlfn.IFS(bank1[[#This Row],[Ledger Amount Dr/Cr]]="Cr",bank1[[#This Row],[Ledger Amount]],bank1[[#This Row],[Ledger Amount Dr/Cr]]="Dr",-bank1[[#This Row],[Ledger Amount]])</f>
        <v>10000</v>
      </c>
      <c r="H676">
        <f>IFERROR(SUM(bank1[[#Headers],[Net]]:bank1[[#This Row],[Net]]),"")</f>
        <v>1192928.9099999999</v>
      </c>
      <c r="I676" t="s">
        <v>10</v>
      </c>
    </row>
    <row r="677" spans="1:9" x14ac:dyDescent="0.35">
      <c r="A677" s="7">
        <v>45336</v>
      </c>
      <c r="B677" s="8" t="s">
        <v>15</v>
      </c>
      <c r="C677" s="8" t="s">
        <v>16</v>
      </c>
      <c r="D677" s="8">
        <v>40000</v>
      </c>
      <c r="E677" s="8" t="str" cm="1">
        <f t="array" ref="E6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77" s="8" t="s">
        <v>18</v>
      </c>
      <c r="G677" cm="1">
        <f t="array" ref="G677">_xlfn.IFS(bank1[[#This Row],[Ledger Amount Dr/Cr]]="Cr",bank1[[#This Row],[Ledger Amount]],bank1[[#This Row],[Ledger Amount Dr/Cr]]="Dr",-bank1[[#This Row],[Ledger Amount]])</f>
        <v>-40000</v>
      </c>
      <c r="H677">
        <f>IFERROR(SUM(bank1[[#Headers],[Net]]:bank1[[#This Row],[Net]]),"")</f>
        <v>1152928.9099999999</v>
      </c>
      <c r="I677" t="s">
        <v>10</v>
      </c>
    </row>
    <row r="678" spans="1:9" x14ac:dyDescent="0.35">
      <c r="A678" s="7">
        <v>45336</v>
      </c>
      <c r="B678" s="8" t="s">
        <v>15</v>
      </c>
      <c r="C678" s="8" t="s">
        <v>16</v>
      </c>
      <c r="D678" s="8">
        <v>56600</v>
      </c>
      <c r="E678" s="8" t="str" cm="1">
        <f t="array" ref="E6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78" s="8" t="s">
        <v>122</v>
      </c>
      <c r="G678" cm="1">
        <f t="array" ref="G678">_xlfn.IFS(bank1[[#This Row],[Ledger Amount Dr/Cr]]="Cr",bank1[[#This Row],[Ledger Amount]],bank1[[#This Row],[Ledger Amount Dr/Cr]]="Dr",-bank1[[#This Row],[Ledger Amount]])</f>
        <v>-56600</v>
      </c>
      <c r="H678">
        <f>IFERROR(SUM(bank1[[#Headers],[Net]]:bank1[[#This Row],[Net]]),"")</f>
        <v>1096328.9099999999</v>
      </c>
      <c r="I678" t="s">
        <v>10</v>
      </c>
    </row>
    <row r="679" spans="1:9" x14ac:dyDescent="0.35">
      <c r="A679" s="7">
        <v>45336</v>
      </c>
      <c r="B679" s="8" t="s">
        <v>9</v>
      </c>
      <c r="C679" s="8" t="s">
        <v>22</v>
      </c>
      <c r="D679" s="8">
        <v>9.44</v>
      </c>
      <c r="E679" s="8" t="str" cm="1">
        <f t="array" ref="E6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679" cm="1">
        <f t="array" ref="G679">_xlfn.IFS(bank1[[#This Row],[Ledger Amount Dr/Cr]]="Cr",bank1[[#This Row],[Ledger Amount]],bank1[[#This Row],[Ledger Amount Dr/Cr]]="Dr",-bank1[[#This Row],[Ledger Amount]])</f>
        <v>-9.44</v>
      </c>
      <c r="H679">
        <f>IFERROR(SUM(bank1[[#Headers],[Net]]:bank1[[#This Row],[Net]]),"")</f>
        <v>1096319.47</v>
      </c>
      <c r="I679" t="s">
        <v>10</v>
      </c>
    </row>
    <row r="680" spans="1:9" x14ac:dyDescent="0.35">
      <c r="A680" s="7">
        <v>45336</v>
      </c>
      <c r="B680" s="8" t="s">
        <v>9</v>
      </c>
      <c r="C680" s="8" t="s">
        <v>22</v>
      </c>
      <c r="D680" s="8">
        <v>30</v>
      </c>
      <c r="E680" s="8" t="str" cm="1">
        <f t="array" ref="E6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0" s="8" t="s">
        <v>183</v>
      </c>
      <c r="G680" cm="1">
        <f t="array" ref="G680">_xlfn.IFS(bank1[[#This Row],[Ledger Amount Dr/Cr]]="Cr",bank1[[#This Row],[Ledger Amount]],bank1[[#This Row],[Ledger Amount Dr/Cr]]="Dr",-bank1[[#This Row],[Ledger Amount]])</f>
        <v>-30</v>
      </c>
      <c r="H680">
        <f>IFERROR(SUM(bank1[[#Headers],[Net]]:bank1[[#This Row],[Net]]),"")</f>
        <v>1096289.47</v>
      </c>
      <c r="I680" t="s">
        <v>10</v>
      </c>
    </row>
    <row r="681" spans="1:9" x14ac:dyDescent="0.35">
      <c r="A681" s="7">
        <v>45336</v>
      </c>
      <c r="B681" s="8" t="s">
        <v>37</v>
      </c>
      <c r="C681" s="10" t="s">
        <v>303</v>
      </c>
      <c r="D681" s="8">
        <v>300</v>
      </c>
      <c r="E681" s="8" t="str" cm="1">
        <f t="array" ref="E6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681" cm="1">
        <f t="array" ref="G681">_xlfn.IFS(bank1[[#This Row],[Ledger Amount Dr/Cr]]="Cr",bank1[[#This Row],[Ledger Amount]],bank1[[#This Row],[Ledger Amount Dr/Cr]]="Dr",-bank1[[#This Row],[Ledger Amount]])</f>
        <v>300</v>
      </c>
      <c r="H681">
        <f>IFERROR(SUM(bank1[[#Headers],[Net]]:bank1[[#This Row],[Net]]),"")</f>
        <v>1096589.47</v>
      </c>
      <c r="I681" t="s">
        <v>10</v>
      </c>
    </row>
    <row r="682" spans="1:9" x14ac:dyDescent="0.35">
      <c r="A682" s="7">
        <v>45336</v>
      </c>
      <c r="B682" s="8" t="s">
        <v>37</v>
      </c>
      <c r="C682" s="8" t="s">
        <v>38</v>
      </c>
      <c r="D682" s="8">
        <v>1</v>
      </c>
      <c r="E682" s="8" t="str" cm="1">
        <f t="array" ref="E6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682" cm="1">
        <f t="array" ref="G682">_xlfn.IFS(bank1[[#This Row],[Ledger Amount Dr/Cr]]="Cr",bank1[[#This Row],[Ledger Amount]],bank1[[#This Row],[Ledger Amount Dr/Cr]]="Dr",-bank1[[#This Row],[Ledger Amount]])</f>
        <v>1</v>
      </c>
      <c r="H682">
        <f>IFERROR(SUM(bank1[[#Headers],[Net]]:bank1[[#This Row],[Net]]),"")</f>
        <v>1096590.47</v>
      </c>
      <c r="I682" t="s">
        <v>10</v>
      </c>
    </row>
    <row r="683" spans="1:9" x14ac:dyDescent="0.35">
      <c r="A683" s="7">
        <v>45336</v>
      </c>
      <c r="B683" s="8" t="s">
        <v>9</v>
      </c>
      <c r="C683" s="8" t="s">
        <v>35</v>
      </c>
      <c r="D683" s="8">
        <v>600</v>
      </c>
      <c r="E683" s="8" t="str" cm="1">
        <f t="array" ref="E6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3" s="8" t="s">
        <v>211</v>
      </c>
      <c r="G683" cm="1">
        <f t="array" ref="G683">_xlfn.IFS(bank1[[#This Row],[Ledger Amount Dr/Cr]]="Cr",bank1[[#This Row],[Ledger Amount]],bank1[[#This Row],[Ledger Amount Dr/Cr]]="Dr",-bank1[[#This Row],[Ledger Amount]])</f>
        <v>-600</v>
      </c>
      <c r="H683">
        <f>IFERROR(SUM(bank1[[#Headers],[Net]]:bank1[[#This Row],[Net]]),"")</f>
        <v>1095990.47</v>
      </c>
      <c r="I683" t="s">
        <v>10</v>
      </c>
    </row>
    <row r="684" spans="1:9" x14ac:dyDescent="0.35">
      <c r="A684" s="7">
        <v>45336</v>
      </c>
      <c r="B684" s="8" t="s">
        <v>11</v>
      </c>
      <c r="C684" s="8" t="s">
        <v>12</v>
      </c>
      <c r="D684" s="8">
        <v>10000</v>
      </c>
      <c r="E684" s="8" t="str" cm="1">
        <f t="array" ref="E6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84" s="8" t="s">
        <v>218</v>
      </c>
      <c r="G684" cm="1">
        <f t="array" ref="G684">_xlfn.IFS(bank1[[#This Row],[Ledger Amount Dr/Cr]]="Cr",bank1[[#This Row],[Ledger Amount]],bank1[[#This Row],[Ledger Amount Dr/Cr]]="Dr",-bank1[[#This Row],[Ledger Amount]])</f>
        <v>10000</v>
      </c>
      <c r="H684">
        <f>IFERROR(SUM(bank1[[#Headers],[Net]]:bank1[[#This Row],[Net]]),"")</f>
        <v>1105990.47</v>
      </c>
      <c r="I684" t="s">
        <v>10</v>
      </c>
    </row>
    <row r="685" spans="1:9" x14ac:dyDescent="0.35">
      <c r="A685" s="7">
        <v>45336</v>
      </c>
      <c r="B685" s="8" t="s">
        <v>37</v>
      </c>
      <c r="C685" s="10" t="s">
        <v>303</v>
      </c>
      <c r="D685" s="8">
        <v>300</v>
      </c>
      <c r="E685" s="8" t="str" cm="1">
        <f t="array" ref="E6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85" s="8" t="s">
        <v>211</v>
      </c>
      <c r="G685" cm="1">
        <f t="array" ref="G685">_xlfn.IFS(bank1[[#This Row],[Ledger Amount Dr/Cr]]="Cr",bank1[[#This Row],[Ledger Amount]],bank1[[#This Row],[Ledger Amount Dr/Cr]]="Dr",-bank1[[#This Row],[Ledger Amount]])</f>
        <v>300</v>
      </c>
      <c r="H685">
        <f>IFERROR(SUM(bank1[[#Headers],[Net]]:bank1[[#This Row],[Net]]),"")</f>
        <v>1106290.47</v>
      </c>
      <c r="I685" t="s">
        <v>10</v>
      </c>
    </row>
    <row r="686" spans="1:9" x14ac:dyDescent="0.35">
      <c r="A686" s="7">
        <v>45336</v>
      </c>
      <c r="B686" s="8" t="s">
        <v>9</v>
      </c>
      <c r="C686" s="8" t="s">
        <v>35</v>
      </c>
      <c r="D686" s="8">
        <v>80</v>
      </c>
      <c r="E686" s="8" t="str" cm="1">
        <f t="array" ref="E6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6" s="8" t="s">
        <v>219</v>
      </c>
      <c r="G686" cm="1">
        <f t="array" ref="G686">_xlfn.IFS(bank1[[#This Row],[Ledger Amount Dr/Cr]]="Cr",bank1[[#This Row],[Ledger Amount]],bank1[[#This Row],[Ledger Amount Dr/Cr]]="Dr",-bank1[[#This Row],[Ledger Amount]])</f>
        <v>-80</v>
      </c>
      <c r="H686">
        <f>IFERROR(SUM(bank1[[#Headers],[Net]]:bank1[[#This Row],[Net]]),"")</f>
        <v>1106210.47</v>
      </c>
      <c r="I686" t="s">
        <v>10</v>
      </c>
    </row>
    <row r="687" spans="1:9" x14ac:dyDescent="0.35">
      <c r="A687" s="7">
        <v>45336</v>
      </c>
      <c r="B687" s="8" t="s">
        <v>9</v>
      </c>
      <c r="C687" s="8" t="s">
        <v>35</v>
      </c>
      <c r="D687" s="8">
        <v>500</v>
      </c>
      <c r="E687" s="8" t="str" cm="1">
        <f t="array" ref="E6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7" s="8" t="s">
        <v>174</v>
      </c>
      <c r="G687" cm="1">
        <f t="array" ref="G687">_xlfn.IFS(bank1[[#This Row],[Ledger Amount Dr/Cr]]="Cr",bank1[[#This Row],[Ledger Amount]],bank1[[#This Row],[Ledger Amount Dr/Cr]]="Dr",-bank1[[#This Row],[Ledger Amount]])</f>
        <v>-500</v>
      </c>
      <c r="H687">
        <f>IFERROR(SUM(bank1[[#Headers],[Net]]:bank1[[#This Row],[Net]]),"")</f>
        <v>1105710.47</v>
      </c>
      <c r="I687" t="s">
        <v>10</v>
      </c>
    </row>
    <row r="688" spans="1:9" x14ac:dyDescent="0.35">
      <c r="A688" s="7">
        <v>45336</v>
      </c>
      <c r="B688" s="8" t="s">
        <v>9</v>
      </c>
      <c r="C688" s="8" t="s">
        <v>35</v>
      </c>
      <c r="D688" s="8">
        <v>360</v>
      </c>
      <c r="E688" s="8" t="str" cm="1">
        <f t="array" ref="E6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8" s="8" t="s">
        <v>192</v>
      </c>
      <c r="G688" cm="1">
        <f t="array" ref="G688">_xlfn.IFS(bank1[[#This Row],[Ledger Amount Dr/Cr]]="Cr",bank1[[#This Row],[Ledger Amount]],bank1[[#This Row],[Ledger Amount Dr/Cr]]="Dr",-bank1[[#This Row],[Ledger Amount]])</f>
        <v>-360</v>
      </c>
      <c r="H688">
        <f>IFERROR(SUM(bank1[[#Headers],[Net]]:bank1[[#This Row],[Net]]),"")</f>
        <v>1105350.47</v>
      </c>
      <c r="I688" t="s">
        <v>10</v>
      </c>
    </row>
    <row r="689" spans="1:9" x14ac:dyDescent="0.35">
      <c r="A689" s="7">
        <v>45337</v>
      </c>
      <c r="B689" s="8" t="s">
        <v>15</v>
      </c>
      <c r="C689" s="8" t="s">
        <v>16</v>
      </c>
      <c r="D689" s="8">
        <v>40000</v>
      </c>
      <c r="E689" s="8" t="str" cm="1">
        <f t="array" ref="E6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89" s="8" t="s">
        <v>18</v>
      </c>
      <c r="G689" cm="1">
        <f t="array" ref="G689">_xlfn.IFS(bank1[[#This Row],[Ledger Amount Dr/Cr]]="Cr",bank1[[#This Row],[Ledger Amount]],bank1[[#This Row],[Ledger Amount Dr/Cr]]="Dr",-bank1[[#This Row],[Ledger Amount]])</f>
        <v>-40000</v>
      </c>
      <c r="H689">
        <f>IFERROR(SUM(bank1[[#Headers],[Net]]:bank1[[#This Row],[Net]]),"")</f>
        <v>1065350.47</v>
      </c>
      <c r="I689" t="s">
        <v>10</v>
      </c>
    </row>
    <row r="690" spans="1:9" x14ac:dyDescent="0.35">
      <c r="A690" s="7">
        <v>45337</v>
      </c>
      <c r="B690" s="8" t="s">
        <v>9</v>
      </c>
      <c r="C690" s="8" t="s">
        <v>35</v>
      </c>
      <c r="D690" s="8">
        <v>600</v>
      </c>
      <c r="E690" s="8" t="str" cm="1">
        <f t="array" ref="E6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90" s="8" t="s">
        <v>174</v>
      </c>
      <c r="G690" cm="1">
        <f t="array" ref="G690">_xlfn.IFS(bank1[[#This Row],[Ledger Amount Dr/Cr]]="Cr",bank1[[#This Row],[Ledger Amount]],bank1[[#This Row],[Ledger Amount Dr/Cr]]="Dr",-bank1[[#This Row],[Ledger Amount]])</f>
        <v>-600</v>
      </c>
      <c r="H690">
        <f>IFERROR(SUM(bank1[[#Headers],[Net]]:bank1[[#This Row],[Net]]),"")</f>
        <v>1064750.47</v>
      </c>
      <c r="I690" t="s">
        <v>10</v>
      </c>
    </row>
    <row r="691" spans="1:9" x14ac:dyDescent="0.35">
      <c r="A691" s="7">
        <v>45337</v>
      </c>
      <c r="B691" s="8" t="s">
        <v>37</v>
      </c>
      <c r="C691" s="8" t="s">
        <v>38</v>
      </c>
      <c r="D691" s="8">
        <v>1</v>
      </c>
      <c r="E691" s="8" t="str" cm="1">
        <f t="array" ref="E6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691" cm="1">
        <f t="array" ref="G691">_xlfn.IFS(bank1[[#This Row],[Ledger Amount Dr/Cr]]="Cr",bank1[[#This Row],[Ledger Amount]],bank1[[#This Row],[Ledger Amount Dr/Cr]]="Dr",-bank1[[#This Row],[Ledger Amount]])</f>
        <v>1</v>
      </c>
      <c r="H691">
        <f>IFERROR(SUM(bank1[[#Headers],[Net]]:bank1[[#This Row],[Net]]),"")</f>
        <v>1064751.47</v>
      </c>
      <c r="I691" t="s">
        <v>10</v>
      </c>
    </row>
    <row r="692" spans="1:9" x14ac:dyDescent="0.35">
      <c r="A692" s="7">
        <v>45337</v>
      </c>
      <c r="B692" s="8" t="s">
        <v>37</v>
      </c>
      <c r="C692" s="10" t="s">
        <v>303</v>
      </c>
      <c r="D692" s="8">
        <v>600</v>
      </c>
      <c r="E692" s="8" t="str" cm="1">
        <f t="array" ref="E6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92" s="8" t="s">
        <v>174</v>
      </c>
      <c r="G692" cm="1">
        <f t="array" ref="G692">_xlfn.IFS(bank1[[#This Row],[Ledger Amount Dr/Cr]]="Cr",bank1[[#This Row],[Ledger Amount]],bank1[[#This Row],[Ledger Amount Dr/Cr]]="Dr",-bank1[[#This Row],[Ledger Amount]])</f>
        <v>600</v>
      </c>
      <c r="H692">
        <f>IFERROR(SUM(bank1[[#Headers],[Net]]:bank1[[#This Row],[Net]]),"")</f>
        <v>1065351.47</v>
      </c>
      <c r="I692" t="s">
        <v>10</v>
      </c>
    </row>
    <row r="693" spans="1:9" x14ac:dyDescent="0.35">
      <c r="A693" s="7">
        <v>45337</v>
      </c>
      <c r="B693" s="8" t="s">
        <v>37</v>
      </c>
      <c r="C693" s="10" t="s">
        <v>303</v>
      </c>
      <c r="D693" s="8">
        <v>300</v>
      </c>
      <c r="E693" s="8" t="str" cm="1">
        <f t="array" ref="E6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93" s="8" t="s">
        <v>211</v>
      </c>
      <c r="G693" cm="1">
        <f t="array" ref="G693">_xlfn.IFS(bank1[[#This Row],[Ledger Amount Dr/Cr]]="Cr",bank1[[#This Row],[Ledger Amount]],bank1[[#This Row],[Ledger Amount Dr/Cr]]="Dr",-bank1[[#This Row],[Ledger Amount]])</f>
        <v>300</v>
      </c>
      <c r="H693">
        <f>IFERROR(SUM(bank1[[#Headers],[Net]]:bank1[[#This Row],[Net]]),"")</f>
        <v>1065651.47</v>
      </c>
      <c r="I693" t="s">
        <v>10</v>
      </c>
    </row>
    <row r="694" spans="1:9" x14ac:dyDescent="0.35">
      <c r="A694" s="7">
        <v>45337</v>
      </c>
      <c r="B694" s="8" t="s">
        <v>37</v>
      </c>
      <c r="C694" s="10" t="s">
        <v>303</v>
      </c>
      <c r="D694" s="8">
        <v>300</v>
      </c>
      <c r="E694" s="8" t="str" cm="1">
        <f t="array" ref="E6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94" s="8" t="s">
        <v>174</v>
      </c>
      <c r="G694" cm="1">
        <f t="array" ref="G694">_xlfn.IFS(bank1[[#This Row],[Ledger Amount Dr/Cr]]="Cr",bank1[[#This Row],[Ledger Amount]],bank1[[#This Row],[Ledger Amount Dr/Cr]]="Dr",-bank1[[#This Row],[Ledger Amount]])</f>
        <v>300</v>
      </c>
      <c r="H694">
        <f>IFERROR(SUM(bank1[[#Headers],[Net]]:bank1[[#This Row],[Net]]),"")</f>
        <v>1065951.47</v>
      </c>
      <c r="I694" t="s">
        <v>10</v>
      </c>
    </row>
    <row r="695" spans="1:9" x14ac:dyDescent="0.35">
      <c r="A695" s="7">
        <v>45337</v>
      </c>
      <c r="B695" s="8" t="s">
        <v>9</v>
      </c>
      <c r="C695" s="8" t="s">
        <v>35</v>
      </c>
      <c r="D695" s="8">
        <v>50</v>
      </c>
      <c r="E695" s="8" t="str" cm="1">
        <f t="array" ref="E6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95" s="8" t="s">
        <v>219</v>
      </c>
      <c r="G695" cm="1">
        <f t="array" ref="G695">_xlfn.IFS(bank1[[#This Row],[Ledger Amount Dr/Cr]]="Cr",bank1[[#This Row],[Ledger Amount]],bank1[[#This Row],[Ledger Amount Dr/Cr]]="Dr",-bank1[[#This Row],[Ledger Amount]])</f>
        <v>-50</v>
      </c>
      <c r="H695">
        <f>IFERROR(SUM(bank1[[#Headers],[Net]]:bank1[[#This Row],[Net]]),"")</f>
        <v>1065901.47</v>
      </c>
      <c r="I695" t="s">
        <v>10</v>
      </c>
    </row>
    <row r="696" spans="1:9" x14ac:dyDescent="0.35">
      <c r="A696" s="7">
        <v>45338</v>
      </c>
      <c r="B696" s="8" t="s">
        <v>15</v>
      </c>
      <c r="C696" s="8" t="s">
        <v>16</v>
      </c>
      <c r="D696" s="8">
        <v>40000</v>
      </c>
      <c r="E696" s="8" t="str" cm="1">
        <f t="array" ref="E6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96" s="8" t="s">
        <v>18</v>
      </c>
      <c r="G696" cm="1">
        <f t="array" ref="G696">_xlfn.IFS(bank1[[#This Row],[Ledger Amount Dr/Cr]]="Cr",bank1[[#This Row],[Ledger Amount]],bank1[[#This Row],[Ledger Amount Dr/Cr]]="Dr",-bank1[[#This Row],[Ledger Amount]])</f>
        <v>-40000</v>
      </c>
      <c r="H696">
        <f>IFERROR(SUM(bank1[[#Headers],[Net]]:bank1[[#This Row],[Net]]),"")</f>
        <v>1025901.47</v>
      </c>
      <c r="I696" t="s">
        <v>10</v>
      </c>
    </row>
    <row r="697" spans="1:9" x14ac:dyDescent="0.35">
      <c r="A697" s="7">
        <v>45338</v>
      </c>
      <c r="B697" s="8" t="s">
        <v>11</v>
      </c>
      <c r="C697" s="8" t="s">
        <v>12</v>
      </c>
      <c r="D697" s="8">
        <v>5000</v>
      </c>
      <c r="E697" s="8" t="str" cm="1">
        <f t="array" ref="E6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97" s="8" t="s">
        <v>218</v>
      </c>
      <c r="G697" cm="1">
        <f t="array" ref="G697">_xlfn.IFS(bank1[[#This Row],[Ledger Amount Dr/Cr]]="Cr",bank1[[#This Row],[Ledger Amount]],bank1[[#This Row],[Ledger Amount Dr/Cr]]="Dr",-bank1[[#This Row],[Ledger Amount]])</f>
        <v>5000</v>
      </c>
      <c r="H697">
        <f>IFERROR(SUM(bank1[[#Headers],[Net]]:bank1[[#This Row],[Net]]),"")</f>
        <v>1030901.47</v>
      </c>
      <c r="I697" t="s">
        <v>10</v>
      </c>
    </row>
    <row r="698" spans="1:9" x14ac:dyDescent="0.35">
      <c r="A698" s="7">
        <v>45338</v>
      </c>
      <c r="B698" s="8" t="s">
        <v>11</v>
      </c>
      <c r="C698" s="8" t="s">
        <v>12</v>
      </c>
      <c r="D698" s="8">
        <v>79800</v>
      </c>
      <c r="E698" s="8" t="str" cm="1">
        <f t="array" ref="E6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698" s="8" t="s">
        <v>209</v>
      </c>
      <c r="G698" cm="1">
        <f t="array" ref="G698">_xlfn.IFS(bank1[[#This Row],[Ledger Amount Dr/Cr]]="Cr",bank1[[#This Row],[Ledger Amount]],bank1[[#This Row],[Ledger Amount Dr/Cr]]="Dr",-bank1[[#This Row],[Ledger Amount]])</f>
        <v>79800</v>
      </c>
      <c r="H698">
        <f>IFERROR(SUM(bank1[[#Headers],[Net]]:bank1[[#This Row],[Net]]),"")</f>
        <v>1110701.47</v>
      </c>
      <c r="I698" t="s">
        <v>10</v>
      </c>
    </row>
    <row r="699" spans="1:9" x14ac:dyDescent="0.35">
      <c r="A699" s="7">
        <v>45338</v>
      </c>
      <c r="B699" s="8" t="s">
        <v>9</v>
      </c>
      <c r="C699" s="8" t="s">
        <v>35</v>
      </c>
      <c r="D699" s="8">
        <v>20</v>
      </c>
      <c r="E699" s="8" t="str" cm="1">
        <f t="array" ref="E6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699" s="8" t="s">
        <v>219</v>
      </c>
      <c r="G699" cm="1">
        <f t="array" ref="G699">_xlfn.IFS(bank1[[#This Row],[Ledger Amount Dr/Cr]]="Cr",bank1[[#This Row],[Ledger Amount]],bank1[[#This Row],[Ledger Amount Dr/Cr]]="Dr",-bank1[[#This Row],[Ledger Amount]])</f>
        <v>-20</v>
      </c>
      <c r="H699">
        <f>IFERROR(SUM(bank1[[#Headers],[Net]]:bank1[[#This Row],[Net]]),"")</f>
        <v>1110681.47</v>
      </c>
      <c r="I699" t="s">
        <v>10</v>
      </c>
    </row>
    <row r="700" spans="1:9" x14ac:dyDescent="0.35">
      <c r="A700" s="7">
        <v>45338</v>
      </c>
      <c r="B700" s="8" t="s">
        <v>37</v>
      </c>
      <c r="C700" s="10" t="s">
        <v>303</v>
      </c>
      <c r="D700" s="8">
        <v>300</v>
      </c>
      <c r="E700" s="8" t="str" cm="1">
        <f t="array" ref="E7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00" s="8" t="s">
        <v>211</v>
      </c>
      <c r="G700" cm="1">
        <f t="array" ref="G700">_xlfn.IFS(bank1[[#This Row],[Ledger Amount Dr/Cr]]="Cr",bank1[[#This Row],[Ledger Amount]],bank1[[#This Row],[Ledger Amount Dr/Cr]]="Dr",-bank1[[#This Row],[Ledger Amount]])</f>
        <v>300</v>
      </c>
      <c r="H700">
        <f>IFERROR(SUM(bank1[[#Headers],[Net]]:bank1[[#This Row],[Net]]),"")</f>
        <v>1110981.47</v>
      </c>
      <c r="I700" t="s">
        <v>10</v>
      </c>
    </row>
    <row r="701" spans="1:9" x14ac:dyDescent="0.35">
      <c r="A701" s="7">
        <v>45338</v>
      </c>
      <c r="B701" s="8" t="s">
        <v>37</v>
      </c>
      <c r="C701" s="10" t="s">
        <v>303</v>
      </c>
      <c r="D701" s="8">
        <v>600</v>
      </c>
      <c r="E701" s="8" t="str" cm="1">
        <f t="array" ref="E7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01" s="8" t="s">
        <v>211</v>
      </c>
      <c r="G701" cm="1">
        <f t="array" ref="G701">_xlfn.IFS(bank1[[#This Row],[Ledger Amount Dr/Cr]]="Cr",bank1[[#This Row],[Ledger Amount]],bank1[[#This Row],[Ledger Amount Dr/Cr]]="Dr",-bank1[[#This Row],[Ledger Amount]])</f>
        <v>600</v>
      </c>
      <c r="H701">
        <f>IFERROR(SUM(bank1[[#Headers],[Net]]:bank1[[#This Row],[Net]]),"")</f>
        <v>1111581.47</v>
      </c>
      <c r="I701" t="s">
        <v>10</v>
      </c>
    </row>
    <row r="702" spans="1:9" x14ac:dyDescent="0.35">
      <c r="A702" s="7">
        <v>45338</v>
      </c>
      <c r="B702" s="8" t="s">
        <v>9</v>
      </c>
      <c r="C702" s="8" t="s">
        <v>35</v>
      </c>
      <c r="D702" s="8">
        <v>195</v>
      </c>
      <c r="E702" s="8" t="str" cm="1">
        <f t="array" ref="E7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702" cm="1">
        <f t="array" ref="G702">_xlfn.IFS(bank1[[#This Row],[Ledger Amount Dr/Cr]]="Cr",bank1[[#This Row],[Ledger Amount]],bank1[[#This Row],[Ledger Amount Dr/Cr]]="Dr",-bank1[[#This Row],[Ledger Amount]])</f>
        <v>-195</v>
      </c>
      <c r="H702">
        <f>IFERROR(SUM(bank1[[#Headers],[Net]]:bank1[[#This Row],[Net]]),"")</f>
        <v>1111386.47</v>
      </c>
      <c r="I702" t="s">
        <v>10</v>
      </c>
    </row>
    <row r="703" spans="1:9" x14ac:dyDescent="0.35">
      <c r="A703" s="7">
        <v>45338</v>
      </c>
      <c r="B703" s="8" t="s">
        <v>11</v>
      </c>
      <c r="C703" s="8" t="s">
        <v>12</v>
      </c>
      <c r="D703" s="8">
        <v>5000</v>
      </c>
      <c r="E703" s="8" t="str" cm="1">
        <f t="array" ref="E7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03" s="8" t="s">
        <v>110</v>
      </c>
      <c r="G703" cm="1">
        <f t="array" ref="G703">_xlfn.IFS(bank1[[#This Row],[Ledger Amount Dr/Cr]]="Cr",bank1[[#This Row],[Ledger Amount]],bank1[[#This Row],[Ledger Amount Dr/Cr]]="Dr",-bank1[[#This Row],[Ledger Amount]])</f>
        <v>5000</v>
      </c>
      <c r="H703">
        <f>IFERROR(SUM(bank1[[#Headers],[Net]]:bank1[[#This Row],[Net]]),"")</f>
        <v>1116386.47</v>
      </c>
      <c r="I703" t="s">
        <v>10</v>
      </c>
    </row>
    <row r="704" spans="1:9" x14ac:dyDescent="0.35">
      <c r="A704" s="7">
        <v>45338</v>
      </c>
      <c r="B704" s="8" t="s">
        <v>9</v>
      </c>
      <c r="C704" s="8" t="s">
        <v>308</v>
      </c>
      <c r="D704" s="8">
        <v>3500</v>
      </c>
      <c r="E704" s="8" t="str" cm="1">
        <f t="array" ref="E7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04" s="8" t="s">
        <v>220</v>
      </c>
      <c r="G704" cm="1">
        <f t="array" ref="G704">_xlfn.IFS(bank1[[#This Row],[Ledger Amount Dr/Cr]]="Cr",bank1[[#This Row],[Ledger Amount]],bank1[[#This Row],[Ledger Amount Dr/Cr]]="Dr",-bank1[[#This Row],[Ledger Amount]])</f>
        <v>-3500</v>
      </c>
      <c r="H704">
        <f>IFERROR(SUM(bank1[[#Headers],[Net]]:bank1[[#This Row],[Net]]),"")</f>
        <v>1112886.47</v>
      </c>
      <c r="I704" t="s">
        <v>10</v>
      </c>
    </row>
    <row r="705" spans="1:9" x14ac:dyDescent="0.35">
      <c r="A705" s="7">
        <v>45339</v>
      </c>
      <c r="B705" s="8" t="s">
        <v>37</v>
      </c>
      <c r="C705" s="10" t="s">
        <v>303</v>
      </c>
      <c r="D705" s="8">
        <v>1100</v>
      </c>
      <c r="E705" s="8" t="str" cm="1">
        <f t="array" ref="E7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05" s="8" t="s">
        <v>175</v>
      </c>
      <c r="G705" cm="1">
        <f t="array" ref="G705">_xlfn.IFS(bank1[[#This Row],[Ledger Amount Dr/Cr]]="Cr",bank1[[#This Row],[Ledger Amount]],bank1[[#This Row],[Ledger Amount Dr/Cr]]="Dr",-bank1[[#This Row],[Ledger Amount]])</f>
        <v>1100</v>
      </c>
      <c r="H705">
        <f>IFERROR(SUM(bank1[[#Headers],[Net]]:bank1[[#This Row],[Net]]),"")</f>
        <v>1113986.47</v>
      </c>
      <c r="I705" t="s">
        <v>10</v>
      </c>
    </row>
    <row r="706" spans="1:9" x14ac:dyDescent="0.35">
      <c r="A706" s="7">
        <v>45339</v>
      </c>
      <c r="B706" s="8" t="s">
        <v>15</v>
      </c>
      <c r="C706" s="8" t="s">
        <v>16</v>
      </c>
      <c r="D706" s="8">
        <v>20000</v>
      </c>
      <c r="E706" s="8" t="str" cm="1">
        <f t="array" ref="E7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06" s="8" t="s">
        <v>200</v>
      </c>
      <c r="G706" cm="1">
        <f t="array" ref="G706">_xlfn.IFS(bank1[[#This Row],[Ledger Amount Dr/Cr]]="Cr",bank1[[#This Row],[Ledger Amount]],bank1[[#This Row],[Ledger Amount Dr/Cr]]="Dr",-bank1[[#This Row],[Ledger Amount]])</f>
        <v>-20000</v>
      </c>
      <c r="H706">
        <f>IFERROR(SUM(bank1[[#Headers],[Net]]:bank1[[#This Row],[Net]]),"")</f>
        <v>1093986.47</v>
      </c>
      <c r="I706" t="s">
        <v>10</v>
      </c>
    </row>
    <row r="707" spans="1:9" x14ac:dyDescent="0.35">
      <c r="A707" s="7">
        <v>45339</v>
      </c>
      <c r="B707" s="8" t="s">
        <v>9</v>
      </c>
      <c r="C707" s="8" t="s">
        <v>35</v>
      </c>
      <c r="D707" s="8">
        <v>500</v>
      </c>
      <c r="E707" s="8" t="str" cm="1">
        <f t="array" ref="E7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07" s="8" t="s">
        <v>221</v>
      </c>
      <c r="G707" cm="1">
        <f t="array" ref="G707">_xlfn.IFS(bank1[[#This Row],[Ledger Amount Dr/Cr]]="Cr",bank1[[#This Row],[Ledger Amount]],bank1[[#This Row],[Ledger Amount Dr/Cr]]="Dr",-bank1[[#This Row],[Ledger Amount]])</f>
        <v>-500</v>
      </c>
      <c r="H707">
        <f>IFERROR(SUM(bank1[[#Headers],[Net]]:bank1[[#This Row],[Net]]),"")</f>
        <v>1093486.47</v>
      </c>
      <c r="I707" t="s">
        <v>10</v>
      </c>
    </row>
    <row r="708" spans="1:9" x14ac:dyDescent="0.35">
      <c r="A708" s="7">
        <v>45339</v>
      </c>
      <c r="B708" s="8" t="s">
        <v>9</v>
      </c>
      <c r="C708" s="8" t="s">
        <v>35</v>
      </c>
      <c r="D708" s="8">
        <v>500</v>
      </c>
      <c r="E708" s="8" t="str" cm="1">
        <f t="array" ref="E7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08" s="8" t="s">
        <v>221</v>
      </c>
      <c r="G708" cm="1">
        <f t="array" ref="G708">_xlfn.IFS(bank1[[#This Row],[Ledger Amount Dr/Cr]]="Cr",bank1[[#This Row],[Ledger Amount]],bank1[[#This Row],[Ledger Amount Dr/Cr]]="Dr",-bank1[[#This Row],[Ledger Amount]])</f>
        <v>-500</v>
      </c>
      <c r="H708">
        <f>IFERROR(SUM(bank1[[#Headers],[Net]]:bank1[[#This Row],[Net]]),"")</f>
        <v>1092986.47</v>
      </c>
      <c r="I708" t="s">
        <v>10</v>
      </c>
    </row>
    <row r="709" spans="1:9" x14ac:dyDescent="0.35">
      <c r="A709" s="7">
        <v>45339</v>
      </c>
      <c r="B709" s="8" t="s">
        <v>15</v>
      </c>
      <c r="C709" s="8" t="s">
        <v>16</v>
      </c>
      <c r="D709" s="8">
        <v>8500</v>
      </c>
      <c r="E709" s="8" t="str" cm="1">
        <f t="array" ref="E7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09" s="8" t="s">
        <v>129</v>
      </c>
      <c r="G709" cm="1">
        <f t="array" ref="G709">_xlfn.IFS(bank1[[#This Row],[Ledger Amount Dr/Cr]]="Cr",bank1[[#This Row],[Ledger Amount]],bank1[[#This Row],[Ledger Amount Dr/Cr]]="Dr",-bank1[[#This Row],[Ledger Amount]])</f>
        <v>-8500</v>
      </c>
      <c r="H709">
        <f>IFERROR(SUM(bank1[[#Headers],[Net]]:bank1[[#This Row],[Net]]),"")</f>
        <v>1084486.47</v>
      </c>
      <c r="I709" t="s">
        <v>10</v>
      </c>
    </row>
    <row r="710" spans="1:9" x14ac:dyDescent="0.35">
      <c r="A710" s="7">
        <v>45339</v>
      </c>
      <c r="B710" s="8" t="s">
        <v>9</v>
      </c>
      <c r="C710" s="8" t="s">
        <v>35</v>
      </c>
      <c r="D710" s="8">
        <v>195</v>
      </c>
      <c r="E710" s="8" t="str" cm="1">
        <f t="array" ref="E7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0" s="8" t="s">
        <v>219</v>
      </c>
      <c r="G710" cm="1">
        <f t="array" ref="G710">_xlfn.IFS(bank1[[#This Row],[Ledger Amount Dr/Cr]]="Cr",bank1[[#This Row],[Ledger Amount]],bank1[[#This Row],[Ledger Amount Dr/Cr]]="Dr",-bank1[[#This Row],[Ledger Amount]])</f>
        <v>-195</v>
      </c>
      <c r="H710">
        <f>IFERROR(SUM(bank1[[#Headers],[Net]]:bank1[[#This Row],[Net]]),"")</f>
        <v>1084291.47</v>
      </c>
      <c r="I710" t="s">
        <v>10</v>
      </c>
    </row>
    <row r="711" spans="1:9" x14ac:dyDescent="0.35">
      <c r="A711" s="7">
        <v>45339</v>
      </c>
      <c r="B711" s="8" t="s">
        <v>15</v>
      </c>
      <c r="C711" s="8" t="s">
        <v>16</v>
      </c>
      <c r="D711" s="8">
        <v>1000</v>
      </c>
      <c r="E711" s="8" t="str" cm="1">
        <f t="array" ref="E7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1" s="8" t="s">
        <v>222</v>
      </c>
      <c r="G711" cm="1">
        <f t="array" ref="G711">_xlfn.IFS(bank1[[#This Row],[Ledger Amount Dr/Cr]]="Cr",bank1[[#This Row],[Ledger Amount]],bank1[[#This Row],[Ledger Amount Dr/Cr]]="Dr",-bank1[[#This Row],[Ledger Amount]])</f>
        <v>-1000</v>
      </c>
      <c r="H711">
        <f>IFERROR(SUM(bank1[[#Headers],[Net]]:bank1[[#This Row],[Net]]),"")</f>
        <v>1083291.47</v>
      </c>
      <c r="I711" t="s">
        <v>10</v>
      </c>
    </row>
    <row r="712" spans="1:9" x14ac:dyDescent="0.35">
      <c r="A712" s="7">
        <v>45339</v>
      </c>
      <c r="B712" s="8" t="s">
        <v>9</v>
      </c>
      <c r="C712" s="8" t="s">
        <v>35</v>
      </c>
      <c r="D712" s="8">
        <v>200</v>
      </c>
      <c r="E712" s="8" t="str" cm="1">
        <f t="array" ref="E7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2" s="8" t="s">
        <v>198</v>
      </c>
      <c r="G712" cm="1">
        <f t="array" ref="G712">_xlfn.IFS(bank1[[#This Row],[Ledger Amount Dr/Cr]]="Cr",bank1[[#This Row],[Ledger Amount]],bank1[[#This Row],[Ledger Amount Dr/Cr]]="Dr",-bank1[[#This Row],[Ledger Amount]])</f>
        <v>-200</v>
      </c>
      <c r="H712">
        <f>IFERROR(SUM(bank1[[#Headers],[Net]]:bank1[[#This Row],[Net]]),"")</f>
        <v>1083091.47</v>
      </c>
      <c r="I712" t="s">
        <v>10</v>
      </c>
    </row>
    <row r="713" spans="1:9" x14ac:dyDescent="0.35">
      <c r="A713" s="7">
        <v>45340</v>
      </c>
      <c r="B713" s="8" t="s">
        <v>15</v>
      </c>
      <c r="C713" s="8" t="s">
        <v>16</v>
      </c>
      <c r="D713" s="8">
        <v>5000</v>
      </c>
      <c r="E713" s="8" t="str" cm="1">
        <f t="array" ref="E7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3" s="8" t="s">
        <v>18</v>
      </c>
      <c r="G713" cm="1">
        <f t="array" ref="G713">_xlfn.IFS(bank1[[#This Row],[Ledger Amount Dr/Cr]]="Cr",bank1[[#This Row],[Ledger Amount]],bank1[[#This Row],[Ledger Amount Dr/Cr]]="Dr",-bank1[[#This Row],[Ledger Amount]])</f>
        <v>-5000</v>
      </c>
      <c r="H713">
        <f>IFERROR(SUM(bank1[[#Headers],[Net]]:bank1[[#This Row],[Net]]),"")</f>
        <v>1078091.47</v>
      </c>
      <c r="I713" t="s">
        <v>10</v>
      </c>
    </row>
    <row r="714" spans="1:9" x14ac:dyDescent="0.35">
      <c r="A714" s="7">
        <v>45340</v>
      </c>
      <c r="B714" s="8" t="s">
        <v>15</v>
      </c>
      <c r="C714" s="8" t="s">
        <v>16</v>
      </c>
      <c r="D714" s="8">
        <v>36000</v>
      </c>
      <c r="E714" s="8" t="str" cm="1">
        <f t="array" ref="E7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4" s="8" t="s">
        <v>18</v>
      </c>
      <c r="G714" cm="1">
        <f t="array" ref="G714">_xlfn.IFS(bank1[[#This Row],[Ledger Amount Dr/Cr]]="Cr",bank1[[#This Row],[Ledger Amount]],bank1[[#This Row],[Ledger Amount Dr/Cr]]="Dr",-bank1[[#This Row],[Ledger Amount]])</f>
        <v>-36000</v>
      </c>
      <c r="H714">
        <f>IFERROR(SUM(bank1[[#Headers],[Net]]:bank1[[#This Row],[Net]]),"")</f>
        <v>1042091.47</v>
      </c>
      <c r="I714" t="s">
        <v>10</v>
      </c>
    </row>
    <row r="715" spans="1:9" x14ac:dyDescent="0.35">
      <c r="A715" s="7">
        <v>45340</v>
      </c>
      <c r="B715" s="8" t="s">
        <v>15</v>
      </c>
      <c r="C715" s="8" t="s">
        <v>16</v>
      </c>
      <c r="D715" s="8">
        <v>1000</v>
      </c>
      <c r="E715" s="8" t="str" cm="1">
        <f t="array" ref="E7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5" s="8" t="s">
        <v>200</v>
      </c>
      <c r="G715" cm="1">
        <f t="array" ref="G715">_xlfn.IFS(bank1[[#This Row],[Ledger Amount Dr/Cr]]="Cr",bank1[[#This Row],[Ledger Amount]],bank1[[#This Row],[Ledger Amount Dr/Cr]]="Dr",-bank1[[#This Row],[Ledger Amount]])</f>
        <v>-1000</v>
      </c>
      <c r="H715">
        <f>IFERROR(SUM(bank1[[#Headers],[Net]]:bank1[[#This Row],[Net]]),"")</f>
        <v>1041091.47</v>
      </c>
      <c r="I715" t="s">
        <v>10</v>
      </c>
    </row>
    <row r="716" spans="1:9" x14ac:dyDescent="0.35">
      <c r="A716" s="7">
        <v>45340</v>
      </c>
      <c r="B716" s="8" t="s">
        <v>9</v>
      </c>
      <c r="C716" s="8" t="s">
        <v>35</v>
      </c>
      <c r="D716" s="8">
        <v>300</v>
      </c>
      <c r="E716" s="8" t="str" cm="1">
        <f t="array" ref="E7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6" s="8" t="s">
        <v>200</v>
      </c>
      <c r="G716" cm="1">
        <f t="array" ref="G716">_xlfn.IFS(bank1[[#This Row],[Ledger Amount Dr/Cr]]="Cr",bank1[[#This Row],[Ledger Amount]],bank1[[#This Row],[Ledger Amount Dr/Cr]]="Dr",-bank1[[#This Row],[Ledger Amount]])</f>
        <v>-300</v>
      </c>
      <c r="H716">
        <f>IFERROR(SUM(bank1[[#Headers],[Net]]:bank1[[#This Row],[Net]]),"")</f>
        <v>1040791.47</v>
      </c>
      <c r="I716" t="s">
        <v>10</v>
      </c>
    </row>
    <row r="717" spans="1:9" x14ac:dyDescent="0.35">
      <c r="A717" s="7">
        <v>45341</v>
      </c>
      <c r="B717" s="8" t="s">
        <v>15</v>
      </c>
      <c r="C717" s="8" t="s">
        <v>16</v>
      </c>
      <c r="D717" s="8">
        <v>10500</v>
      </c>
      <c r="E717" s="8" t="str" cm="1">
        <f t="array" ref="E7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7" s="8" t="s">
        <v>18</v>
      </c>
      <c r="G717" cm="1">
        <f t="array" ref="G717">_xlfn.IFS(bank1[[#This Row],[Ledger Amount Dr/Cr]]="Cr",bank1[[#This Row],[Ledger Amount]],bank1[[#This Row],[Ledger Amount Dr/Cr]]="Dr",-bank1[[#This Row],[Ledger Amount]])</f>
        <v>-10500</v>
      </c>
      <c r="H717">
        <f>IFERROR(SUM(bank1[[#Headers],[Net]]:bank1[[#This Row],[Net]]),"")</f>
        <v>1030291.47</v>
      </c>
      <c r="I717" t="s">
        <v>10</v>
      </c>
    </row>
    <row r="718" spans="1:9" x14ac:dyDescent="0.35">
      <c r="A718" s="7">
        <v>45341</v>
      </c>
      <c r="B718" s="8" t="s">
        <v>15</v>
      </c>
      <c r="C718" s="8" t="s">
        <v>16</v>
      </c>
      <c r="D718" s="8">
        <v>100000</v>
      </c>
      <c r="E718" s="8" t="str" cm="1">
        <f t="array" ref="E7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8" s="8" t="s">
        <v>222</v>
      </c>
      <c r="G718" cm="1">
        <f t="array" ref="G718">_xlfn.IFS(bank1[[#This Row],[Ledger Amount Dr/Cr]]="Cr",bank1[[#This Row],[Ledger Amount]],bank1[[#This Row],[Ledger Amount Dr/Cr]]="Dr",-bank1[[#This Row],[Ledger Amount]])</f>
        <v>-100000</v>
      </c>
      <c r="H718">
        <f>IFERROR(SUM(bank1[[#Headers],[Net]]:bank1[[#This Row],[Net]]),"")</f>
        <v>930291.47</v>
      </c>
      <c r="I718" t="s">
        <v>10</v>
      </c>
    </row>
    <row r="719" spans="1:9" x14ac:dyDescent="0.35">
      <c r="A719" s="7">
        <v>45341</v>
      </c>
      <c r="B719" s="8" t="s">
        <v>15</v>
      </c>
      <c r="C719" s="8" t="s">
        <v>16</v>
      </c>
      <c r="D719" s="8">
        <v>5000</v>
      </c>
      <c r="E719" s="8" t="str" cm="1">
        <f t="array" ref="E7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19" s="8" t="s">
        <v>124</v>
      </c>
      <c r="G719" cm="1">
        <f t="array" ref="G719">_xlfn.IFS(bank1[[#This Row],[Ledger Amount Dr/Cr]]="Cr",bank1[[#This Row],[Ledger Amount]],bank1[[#This Row],[Ledger Amount Dr/Cr]]="Dr",-bank1[[#This Row],[Ledger Amount]])</f>
        <v>-5000</v>
      </c>
      <c r="H719">
        <f>IFERROR(SUM(bank1[[#Headers],[Net]]:bank1[[#This Row],[Net]]),"")</f>
        <v>925291.47</v>
      </c>
      <c r="I719" t="s">
        <v>10</v>
      </c>
    </row>
    <row r="720" spans="1:9" x14ac:dyDescent="0.35">
      <c r="A720" s="7">
        <v>45341</v>
      </c>
      <c r="B720" s="8" t="s">
        <v>15</v>
      </c>
      <c r="C720" s="8" t="s">
        <v>16</v>
      </c>
      <c r="D720" s="8">
        <v>8500</v>
      </c>
      <c r="E720" s="8" t="str" cm="1">
        <f t="array" ref="E7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20" s="8" t="s">
        <v>129</v>
      </c>
      <c r="G720" cm="1">
        <f t="array" ref="G720">_xlfn.IFS(bank1[[#This Row],[Ledger Amount Dr/Cr]]="Cr",bank1[[#This Row],[Ledger Amount]],bank1[[#This Row],[Ledger Amount Dr/Cr]]="Dr",-bank1[[#This Row],[Ledger Amount]])</f>
        <v>-8500</v>
      </c>
      <c r="H720">
        <f>IFERROR(SUM(bank1[[#Headers],[Net]]:bank1[[#This Row],[Net]]),"")</f>
        <v>916791.47</v>
      </c>
      <c r="I720" t="s">
        <v>10</v>
      </c>
    </row>
    <row r="721" spans="1:9" x14ac:dyDescent="0.35">
      <c r="A721" s="7">
        <v>45341</v>
      </c>
      <c r="B721" s="8" t="s">
        <v>37</v>
      </c>
      <c r="C721" s="8" t="s">
        <v>38</v>
      </c>
      <c r="D721" s="8">
        <v>1</v>
      </c>
      <c r="E721" s="8" t="str" cm="1">
        <f t="array" ref="E7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721" cm="1">
        <f t="array" ref="G721">_xlfn.IFS(bank1[[#This Row],[Ledger Amount Dr/Cr]]="Cr",bank1[[#This Row],[Ledger Amount]],bank1[[#This Row],[Ledger Amount Dr/Cr]]="Dr",-bank1[[#This Row],[Ledger Amount]])</f>
        <v>1</v>
      </c>
      <c r="H721">
        <f>IFERROR(SUM(bank1[[#Headers],[Net]]:bank1[[#This Row],[Net]]),"")</f>
        <v>916792.47</v>
      </c>
      <c r="I721" t="s">
        <v>10</v>
      </c>
    </row>
    <row r="722" spans="1:9" x14ac:dyDescent="0.35">
      <c r="A722" s="7">
        <v>45341</v>
      </c>
      <c r="B722" s="8" t="s">
        <v>11</v>
      </c>
      <c r="C722" s="8" t="s">
        <v>12</v>
      </c>
      <c r="D722" s="8">
        <v>5000</v>
      </c>
      <c r="E722" s="8" t="str" cm="1">
        <f t="array" ref="E7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22" s="8" t="s">
        <v>110</v>
      </c>
      <c r="G722" cm="1">
        <f t="array" ref="G722">_xlfn.IFS(bank1[[#This Row],[Ledger Amount Dr/Cr]]="Cr",bank1[[#This Row],[Ledger Amount]],bank1[[#This Row],[Ledger Amount Dr/Cr]]="Dr",-bank1[[#This Row],[Ledger Amount]])</f>
        <v>5000</v>
      </c>
      <c r="H722">
        <f>IFERROR(SUM(bank1[[#Headers],[Net]]:bank1[[#This Row],[Net]]),"")</f>
        <v>921792.47</v>
      </c>
      <c r="I722" t="s">
        <v>10</v>
      </c>
    </row>
    <row r="723" spans="1:9" x14ac:dyDescent="0.35">
      <c r="A723" s="7">
        <v>45342</v>
      </c>
      <c r="B723" s="8" t="s">
        <v>9</v>
      </c>
      <c r="C723" s="8" t="s">
        <v>35</v>
      </c>
      <c r="D723" s="8">
        <v>600</v>
      </c>
      <c r="E723" s="8" t="str" cm="1">
        <f t="array" ref="E7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23" s="8" t="s">
        <v>223</v>
      </c>
      <c r="G723" cm="1">
        <f t="array" ref="G723">_xlfn.IFS(bank1[[#This Row],[Ledger Amount Dr/Cr]]="Cr",bank1[[#This Row],[Ledger Amount]],bank1[[#This Row],[Ledger Amount Dr/Cr]]="Dr",-bank1[[#This Row],[Ledger Amount]])</f>
        <v>-600</v>
      </c>
      <c r="H723">
        <f>IFERROR(SUM(bank1[[#Headers],[Net]]:bank1[[#This Row],[Net]]),"")</f>
        <v>921192.47</v>
      </c>
      <c r="I723" t="s">
        <v>10</v>
      </c>
    </row>
    <row r="724" spans="1:9" x14ac:dyDescent="0.35">
      <c r="A724" s="7">
        <v>45342</v>
      </c>
      <c r="B724" s="8" t="s">
        <v>9</v>
      </c>
      <c r="C724" s="8" t="s">
        <v>35</v>
      </c>
      <c r="D724" s="8">
        <v>520</v>
      </c>
      <c r="E724" s="8" t="str" cm="1">
        <f t="array" ref="E7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24" s="8" t="s">
        <v>192</v>
      </c>
      <c r="G724" cm="1">
        <f t="array" ref="G724">_xlfn.IFS(bank1[[#This Row],[Ledger Amount Dr/Cr]]="Cr",bank1[[#This Row],[Ledger Amount]],bank1[[#This Row],[Ledger Amount Dr/Cr]]="Dr",-bank1[[#This Row],[Ledger Amount]])</f>
        <v>-520</v>
      </c>
      <c r="H724">
        <f>IFERROR(SUM(bank1[[#Headers],[Net]]:bank1[[#This Row],[Net]]),"")</f>
        <v>920672.47</v>
      </c>
      <c r="I724" t="s">
        <v>10</v>
      </c>
    </row>
    <row r="725" spans="1:9" x14ac:dyDescent="0.35">
      <c r="A725" s="7">
        <v>45342</v>
      </c>
      <c r="B725" s="8" t="s">
        <v>11</v>
      </c>
      <c r="C725" s="8" t="s">
        <v>12</v>
      </c>
      <c r="D725" s="8">
        <v>3500</v>
      </c>
      <c r="E725" s="8" t="str" cm="1">
        <f t="array" ref="E7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25" s="8" t="s">
        <v>224</v>
      </c>
      <c r="G725" cm="1">
        <f t="array" ref="G725">_xlfn.IFS(bank1[[#This Row],[Ledger Amount Dr/Cr]]="Cr",bank1[[#This Row],[Ledger Amount]],bank1[[#This Row],[Ledger Amount Dr/Cr]]="Dr",-bank1[[#This Row],[Ledger Amount]])</f>
        <v>3500</v>
      </c>
      <c r="H725">
        <f>IFERROR(SUM(bank1[[#Headers],[Net]]:bank1[[#This Row],[Net]]),"")</f>
        <v>924172.47</v>
      </c>
      <c r="I725" t="s">
        <v>10</v>
      </c>
    </row>
    <row r="726" spans="1:9" x14ac:dyDescent="0.35">
      <c r="A726" s="7">
        <v>45342</v>
      </c>
      <c r="B726" s="8" t="s">
        <v>11</v>
      </c>
      <c r="C726" s="8" t="s">
        <v>12</v>
      </c>
      <c r="D726" s="8">
        <v>16800</v>
      </c>
      <c r="E726" s="8" t="str" cm="1">
        <f t="array" ref="E7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26" s="8" t="s">
        <v>218</v>
      </c>
      <c r="G726" cm="1">
        <f t="array" ref="G726">_xlfn.IFS(bank1[[#This Row],[Ledger Amount Dr/Cr]]="Cr",bank1[[#This Row],[Ledger Amount]],bank1[[#This Row],[Ledger Amount Dr/Cr]]="Dr",-bank1[[#This Row],[Ledger Amount]])</f>
        <v>16800</v>
      </c>
      <c r="H726">
        <f>IFERROR(SUM(bank1[[#Headers],[Net]]:bank1[[#This Row],[Net]]),"")</f>
        <v>940972.47</v>
      </c>
      <c r="I726" t="s">
        <v>10</v>
      </c>
    </row>
    <row r="727" spans="1:9" x14ac:dyDescent="0.35">
      <c r="A727" s="7">
        <v>45342</v>
      </c>
      <c r="B727" s="8" t="s">
        <v>9</v>
      </c>
      <c r="C727" s="8" t="s">
        <v>22</v>
      </c>
      <c r="D727" s="8">
        <v>295</v>
      </c>
      <c r="E727" s="8" t="str" cm="1">
        <f t="array" ref="E7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727" cm="1">
        <f t="array" ref="G727">_xlfn.IFS(bank1[[#This Row],[Ledger Amount Dr/Cr]]="Cr",bank1[[#This Row],[Ledger Amount]],bank1[[#This Row],[Ledger Amount Dr/Cr]]="Dr",-bank1[[#This Row],[Ledger Amount]])</f>
        <v>-295</v>
      </c>
      <c r="H727">
        <f>IFERROR(SUM(bank1[[#Headers],[Net]]:bank1[[#This Row],[Net]]),"")</f>
        <v>940677.47</v>
      </c>
      <c r="I727" t="s">
        <v>10</v>
      </c>
    </row>
    <row r="728" spans="1:9" x14ac:dyDescent="0.35">
      <c r="A728" s="7">
        <v>45342</v>
      </c>
      <c r="B728" s="8" t="s">
        <v>37</v>
      </c>
      <c r="C728" s="10" t="s">
        <v>303</v>
      </c>
      <c r="D728" s="8">
        <v>400</v>
      </c>
      <c r="E728" s="8" t="str" cm="1">
        <f t="array" ref="E7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28" s="8" t="s">
        <v>211</v>
      </c>
      <c r="G728" cm="1">
        <f t="array" ref="G728">_xlfn.IFS(bank1[[#This Row],[Ledger Amount Dr/Cr]]="Cr",bank1[[#This Row],[Ledger Amount]],bank1[[#This Row],[Ledger Amount Dr/Cr]]="Dr",-bank1[[#This Row],[Ledger Amount]])</f>
        <v>400</v>
      </c>
      <c r="H728">
        <f>IFERROR(SUM(bank1[[#Headers],[Net]]:bank1[[#This Row],[Net]]),"")</f>
        <v>941077.47</v>
      </c>
      <c r="I728" t="s">
        <v>10</v>
      </c>
    </row>
    <row r="729" spans="1:9" x14ac:dyDescent="0.35">
      <c r="A729" s="7">
        <v>45342</v>
      </c>
      <c r="B729" s="8" t="s">
        <v>9</v>
      </c>
      <c r="C729" s="8" t="s">
        <v>35</v>
      </c>
      <c r="D729" s="8">
        <v>200</v>
      </c>
      <c r="E729" s="8" t="str" cm="1">
        <f t="array" ref="E7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29" s="8" t="s">
        <v>198</v>
      </c>
      <c r="G729" cm="1">
        <f t="array" ref="G729">_xlfn.IFS(bank1[[#This Row],[Ledger Amount Dr/Cr]]="Cr",bank1[[#This Row],[Ledger Amount]],bank1[[#This Row],[Ledger Amount Dr/Cr]]="Dr",-bank1[[#This Row],[Ledger Amount]])</f>
        <v>-200</v>
      </c>
      <c r="H729">
        <f>IFERROR(SUM(bank1[[#Headers],[Net]]:bank1[[#This Row],[Net]]),"")</f>
        <v>940877.47</v>
      </c>
      <c r="I729" t="s">
        <v>10</v>
      </c>
    </row>
    <row r="730" spans="1:9" x14ac:dyDescent="0.35">
      <c r="A730" s="7">
        <v>45343</v>
      </c>
      <c r="B730" s="8" t="s">
        <v>15</v>
      </c>
      <c r="C730" s="8" t="s">
        <v>16</v>
      </c>
      <c r="D730" s="8">
        <v>159000</v>
      </c>
      <c r="E730" s="8" t="str" cm="1">
        <f t="array" ref="E7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0" s="8" t="s">
        <v>122</v>
      </c>
      <c r="G730" cm="1">
        <f t="array" ref="G730">_xlfn.IFS(bank1[[#This Row],[Ledger Amount Dr/Cr]]="Cr",bank1[[#This Row],[Ledger Amount]],bank1[[#This Row],[Ledger Amount Dr/Cr]]="Dr",-bank1[[#This Row],[Ledger Amount]])</f>
        <v>-159000</v>
      </c>
      <c r="H730">
        <f>IFERROR(SUM(bank1[[#Headers],[Net]]:bank1[[#This Row],[Net]]),"")</f>
        <v>781877.47</v>
      </c>
      <c r="I730" t="s">
        <v>10</v>
      </c>
    </row>
    <row r="731" spans="1:9" x14ac:dyDescent="0.35">
      <c r="A731" s="7">
        <v>45343</v>
      </c>
      <c r="B731" s="8" t="s">
        <v>9</v>
      </c>
      <c r="C731" s="8" t="s">
        <v>22</v>
      </c>
      <c r="D731" s="8">
        <v>17.7</v>
      </c>
      <c r="E731" s="8" t="str" cm="1">
        <f t="array" ref="E7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731" cm="1">
        <f t="array" ref="G731">_xlfn.IFS(bank1[[#This Row],[Ledger Amount Dr/Cr]]="Cr",bank1[[#This Row],[Ledger Amount]],bank1[[#This Row],[Ledger Amount Dr/Cr]]="Dr",-bank1[[#This Row],[Ledger Amount]])</f>
        <v>-17.7</v>
      </c>
      <c r="H731">
        <f>IFERROR(SUM(bank1[[#Headers],[Net]]:bank1[[#This Row],[Net]]),"")</f>
        <v>781859.77</v>
      </c>
      <c r="I731" t="s">
        <v>10</v>
      </c>
    </row>
    <row r="732" spans="1:9" x14ac:dyDescent="0.35">
      <c r="A732" s="7">
        <v>45343</v>
      </c>
      <c r="B732" s="8" t="s">
        <v>15</v>
      </c>
      <c r="C732" s="8" t="s">
        <v>16</v>
      </c>
      <c r="D732" s="8">
        <v>15000</v>
      </c>
      <c r="E732" s="8" t="str" cm="1">
        <f t="array" ref="E7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2" s="8" t="s">
        <v>200</v>
      </c>
      <c r="G732" cm="1">
        <f t="array" ref="G732">_xlfn.IFS(bank1[[#This Row],[Ledger Amount Dr/Cr]]="Cr",bank1[[#This Row],[Ledger Amount]],bank1[[#This Row],[Ledger Amount Dr/Cr]]="Dr",-bank1[[#This Row],[Ledger Amount]])</f>
        <v>-15000</v>
      </c>
      <c r="H732">
        <f>IFERROR(SUM(bank1[[#Headers],[Net]]:bank1[[#This Row],[Net]]),"")</f>
        <v>766859.77</v>
      </c>
      <c r="I732" t="s">
        <v>10</v>
      </c>
    </row>
    <row r="733" spans="1:9" x14ac:dyDescent="0.35">
      <c r="A733" s="7">
        <v>45343</v>
      </c>
      <c r="B733" s="8" t="s">
        <v>15</v>
      </c>
      <c r="C733" s="8" t="s">
        <v>16</v>
      </c>
      <c r="D733" s="8">
        <v>8500</v>
      </c>
      <c r="E733" s="8" t="str" cm="1">
        <f t="array" ref="E7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3" s="8" t="s">
        <v>129</v>
      </c>
      <c r="G733" cm="1">
        <f t="array" ref="G733">_xlfn.IFS(bank1[[#This Row],[Ledger Amount Dr/Cr]]="Cr",bank1[[#This Row],[Ledger Amount]],bank1[[#This Row],[Ledger Amount Dr/Cr]]="Dr",-bank1[[#This Row],[Ledger Amount]])</f>
        <v>-8500</v>
      </c>
      <c r="H733">
        <f>IFERROR(SUM(bank1[[#Headers],[Net]]:bank1[[#This Row],[Net]]),"")</f>
        <v>758359.77</v>
      </c>
      <c r="I733" t="s">
        <v>10</v>
      </c>
    </row>
    <row r="734" spans="1:9" x14ac:dyDescent="0.35">
      <c r="A734" s="7">
        <v>45343</v>
      </c>
      <c r="B734" s="8" t="s">
        <v>15</v>
      </c>
      <c r="C734" s="8" t="s">
        <v>16</v>
      </c>
      <c r="D734" s="8">
        <v>2500</v>
      </c>
      <c r="E734" s="8" t="str" cm="1">
        <f t="array" ref="E7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4" s="8" t="s">
        <v>200</v>
      </c>
      <c r="G734" cm="1">
        <f t="array" ref="G734">_xlfn.IFS(bank1[[#This Row],[Ledger Amount Dr/Cr]]="Cr",bank1[[#This Row],[Ledger Amount]],bank1[[#This Row],[Ledger Amount Dr/Cr]]="Dr",-bank1[[#This Row],[Ledger Amount]])</f>
        <v>-2500</v>
      </c>
      <c r="H734">
        <f>IFERROR(SUM(bank1[[#Headers],[Net]]:bank1[[#This Row],[Net]]),"")</f>
        <v>755859.77</v>
      </c>
      <c r="I734" t="s">
        <v>10</v>
      </c>
    </row>
    <row r="735" spans="1:9" x14ac:dyDescent="0.35">
      <c r="A735" s="7">
        <v>45343</v>
      </c>
      <c r="B735" s="8" t="s">
        <v>9</v>
      </c>
      <c r="C735" s="8" t="s">
        <v>35</v>
      </c>
      <c r="D735" s="8">
        <v>500</v>
      </c>
      <c r="E735" s="8" t="str" cm="1">
        <f t="array" ref="E7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5" s="8" t="s">
        <v>225</v>
      </c>
      <c r="G735" cm="1">
        <f t="array" ref="G735">_xlfn.IFS(bank1[[#This Row],[Ledger Amount Dr/Cr]]="Cr",bank1[[#This Row],[Ledger Amount]],bank1[[#This Row],[Ledger Amount Dr/Cr]]="Dr",-bank1[[#This Row],[Ledger Amount]])</f>
        <v>-500</v>
      </c>
      <c r="H735">
        <f>IFERROR(SUM(bank1[[#Headers],[Net]]:bank1[[#This Row],[Net]]),"")</f>
        <v>755359.77</v>
      </c>
      <c r="I735" t="s">
        <v>10</v>
      </c>
    </row>
    <row r="736" spans="1:9" x14ac:dyDescent="0.35">
      <c r="A736" s="7">
        <v>45343</v>
      </c>
      <c r="B736" s="8" t="s">
        <v>11</v>
      </c>
      <c r="C736" s="8" t="s">
        <v>12</v>
      </c>
      <c r="D736" s="8">
        <v>265526.40000000002</v>
      </c>
      <c r="E736" s="8" t="str" cm="1">
        <f t="array" ref="E7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36" s="8" t="s">
        <v>28</v>
      </c>
      <c r="G736" cm="1">
        <f t="array" ref="G736">_xlfn.IFS(bank1[[#This Row],[Ledger Amount Dr/Cr]]="Cr",bank1[[#This Row],[Ledger Amount]],bank1[[#This Row],[Ledger Amount Dr/Cr]]="Dr",-bank1[[#This Row],[Ledger Amount]])</f>
        <v>265526.40000000002</v>
      </c>
      <c r="H736">
        <f>IFERROR(SUM(bank1[[#Headers],[Net]]:bank1[[#This Row],[Net]]),"")</f>
        <v>1020886.17</v>
      </c>
      <c r="I736" t="s">
        <v>10</v>
      </c>
    </row>
    <row r="737" spans="1:9" x14ac:dyDescent="0.35">
      <c r="A737" s="7">
        <v>45343</v>
      </c>
      <c r="B737" s="8" t="s">
        <v>9</v>
      </c>
      <c r="C737" s="8" t="s">
        <v>35</v>
      </c>
      <c r="D737" s="8">
        <v>500</v>
      </c>
      <c r="E737" s="8" t="str" cm="1">
        <f t="array" ref="E7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7" s="8" t="s">
        <v>225</v>
      </c>
      <c r="G737" cm="1">
        <f t="array" ref="G737">_xlfn.IFS(bank1[[#This Row],[Ledger Amount Dr/Cr]]="Cr",bank1[[#This Row],[Ledger Amount]],bank1[[#This Row],[Ledger Amount Dr/Cr]]="Dr",-bank1[[#This Row],[Ledger Amount]])</f>
        <v>-500</v>
      </c>
      <c r="H737">
        <f>IFERROR(SUM(bank1[[#Headers],[Net]]:bank1[[#This Row],[Net]]),"")</f>
        <v>1020386.17</v>
      </c>
      <c r="I737" t="s">
        <v>10</v>
      </c>
    </row>
    <row r="738" spans="1:9" x14ac:dyDescent="0.35">
      <c r="A738" s="7">
        <v>45343</v>
      </c>
      <c r="B738" s="8" t="s">
        <v>15</v>
      </c>
      <c r="C738" s="8" t="s">
        <v>16</v>
      </c>
      <c r="D738" s="8">
        <v>50000</v>
      </c>
      <c r="E738" s="8" t="str" cm="1">
        <f t="array" ref="E7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8" s="8" t="s">
        <v>64</v>
      </c>
      <c r="G738" cm="1">
        <f t="array" ref="G738">_xlfn.IFS(bank1[[#This Row],[Ledger Amount Dr/Cr]]="Cr",bank1[[#This Row],[Ledger Amount]],bank1[[#This Row],[Ledger Amount Dr/Cr]]="Dr",-bank1[[#This Row],[Ledger Amount]])</f>
        <v>-50000</v>
      </c>
      <c r="H738">
        <f>IFERROR(SUM(bank1[[#Headers],[Net]]:bank1[[#This Row],[Net]]),"")</f>
        <v>970386.17</v>
      </c>
      <c r="I738" t="s">
        <v>10</v>
      </c>
    </row>
    <row r="739" spans="1:9" x14ac:dyDescent="0.35">
      <c r="A739" s="7">
        <v>45343</v>
      </c>
      <c r="B739" s="8" t="s">
        <v>15</v>
      </c>
      <c r="C739" s="8" t="s">
        <v>16</v>
      </c>
      <c r="D739" s="8">
        <v>1000</v>
      </c>
      <c r="E739" s="8" t="str" cm="1">
        <f t="array" ref="E7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39" s="8" t="s">
        <v>225</v>
      </c>
      <c r="G739" cm="1">
        <f t="array" ref="G739">_xlfn.IFS(bank1[[#This Row],[Ledger Amount Dr/Cr]]="Cr",bank1[[#This Row],[Ledger Amount]],bank1[[#This Row],[Ledger Amount Dr/Cr]]="Dr",-bank1[[#This Row],[Ledger Amount]])</f>
        <v>-1000</v>
      </c>
      <c r="H739">
        <f>IFERROR(SUM(bank1[[#Headers],[Net]]:bank1[[#This Row],[Net]]),"")</f>
        <v>969386.17</v>
      </c>
      <c r="I739" t="s">
        <v>10</v>
      </c>
    </row>
    <row r="740" spans="1:9" x14ac:dyDescent="0.35">
      <c r="A740" s="7">
        <v>45343</v>
      </c>
      <c r="B740" s="8" t="s">
        <v>15</v>
      </c>
      <c r="C740" s="8" t="s">
        <v>16</v>
      </c>
      <c r="D740" s="8">
        <v>1000</v>
      </c>
      <c r="E740" s="8" t="str" cm="1">
        <f t="array" ref="E7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0" s="8" t="s">
        <v>225</v>
      </c>
      <c r="G740" cm="1">
        <f t="array" ref="G740">_xlfn.IFS(bank1[[#This Row],[Ledger Amount Dr/Cr]]="Cr",bank1[[#This Row],[Ledger Amount]],bank1[[#This Row],[Ledger Amount Dr/Cr]]="Dr",-bank1[[#This Row],[Ledger Amount]])</f>
        <v>-1000</v>
      </c>
      <c r="H740">
        <f>IFERROR(SUM(bank1[[#Headers],[Net]]:bank1[[#This Row],[Net]]),"")</f>
        <v>968386.17</v>
      </c>
      <c r="I740" t="s">
        <v>10</v>
      </c>
    </row>
    <row r="741" spans="1:9" x14ac:dyDescent="0.35">
      <c r="A741" s="7">
        <v>45344</v>
      </c>
      <c r="B741" s="8" t="s">
        <v>15</v>
      </c>
      <c r="C741" s="8" t="s">
        <v>16</v>
      </c>
      <c r="D741" s="8">
        <v>50000</v>
      </c>
      <c r="E741" s="8" t="str" cm="1">
        <f t="array" ref="E7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1" s="8" t="s">
        <v>64</v>
      </c>
      <c r="G741" cm="1">
        <f t="array" ref="G741">_xlfn.IFS(bank1[[#This Row],[Ledger Amount Dr/Cr]]="Cr",bank1[[#This Row],[Ledger Amount]],bank1[[#This Row],[Ledger Amount Dr/Cr]]="Dr",-bank1[[#This Row],[Ledger Amount]])</f>
        <v>-50000</v>
      </c>
      <c r="H741">
        <f>IFERROR(SUM(bank1[[#Headers],[Net]]:bank1[[#This Row],[Net]]),"")</f>
        <v>918386.17</v>
      </c>
      <c r="I741" t="s">
        <v>10</v>
      </c>
    </row>
    <row r="742" spans="1:9" x14ac:dyDescent="0.35">
      <c r="A742" s="7">
        <v>45344</v>
      </c>
      <c r="B742" s="8" t="s">
        <v>9</v>
      </c>
      <c r="C742" s="8" t="s">
        <v>35</v>
      </c>
      <c r="D742" s="8">
        <v>240</v>
      </c>
      <c r="E742" s="8" t="str" cm="1">
        <f t="array" ref="E7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2" s="8" t="s">
        <v>226</v>
      </c>
      <c r="G742" cm="1">
        <f t="array" ref="G742">_xlfn.IFS(bank1[[#This Row],[Ledger Amount Dr/Cr]]="Cr",bank1[[#This Row],[Ledger Amount]],bank1[[#This Row],[Ledger Amount Dr/Cr]]="Dr",-bank1[[#This Row],[Ledger Amount]])</f>
        <v>-240</v>
      </c>
      <c r="H742">
        <f>IFERROR(SUM(bank1[[#Headers],[Net]]:bank1[[#This Row],[Net]]),"")</f>
        <v>918146.17</v>
      </c>
      <c r="I742" t="s">
        <v>10</v>
      </c>
    </row>
    <row r="743" spans="1:9" x14ac:dyDescent="0.35">
      <c r="A743" s="7">
        <v>45344</v>
      </c>
      <c r="B743" s="8" t="s">
        <v>15</v>
      </c>
      <c r="C743" s="8" t="s">
        <v>16</v>
      </c>
      <c r="D743" s="8">
        <v>2000</v>
      </c>
      <c r="E743" s="8" t="str" cm="1">
        <f t="array" ref="E7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3" s="8" t="s">
        <v>200</v>
      </c>
      <c r="G743" cm="1">
        <f t="array" ref="G743">_xlfn.IFS(bank1[[#This Row],[Ledger Amount Dr/Cr]]="Cr",bank1[[#This Row],[Ledger Amount]],bank1[[#This Row],[Ledger Amount Dr/Cr]]="Dr",-bank1[[#This Row],[Ledger Amount]])</f>
        <v>-2000</v>
      </c>
      <c r="H743">
        <f>IFERROR(SUM(bank1[[#Headers],[Net]]:bank1[[#This Row],[Net]]),"")</f>
        <v>916146.17</v>
      </c>
      <c r="I743" t="s">
        <v>10</v>
      </c>
    </row>
    <row r="744" spans="1:9" x14ac:dyDescent="0.35">
      <c r="A744" s="7">
        <v>45344</v>
      </c>
      <c r="B744" s="8" t="s">
        <v>11</v>
      </c>
      <c r="C744" s="8" t="s">
        <v>12</v>
      </c>
      <c r="D744" s="8">
        <v>7000</v>
      </c>
      <c r="E744" s="8" t="str" cm="1">
        <f t="array" ref="E7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44" s="8" t="s">
        <v>227</v>
      </c>
      <c r="G744" cm="1">
        <f t="array" ref="G744">_xlfn.IFS(bank1[[#This Row],[Ledger Amount Dr/Cr]]="Cr",bank1[[#This Row],[Ledger Amount]],bank1[[#This Row],[Ledger Amount Dr/Cr]]="Dr",-bank1[[#This Row],[Ledger Amount]])</f>
        <v>7000</v>
      </c>
      <c r="H744">
        <f>IFERROR(SUM(bank1[[#Headers],[Net]]:bank1[[#This Row],[Net]]),"")</f>
        <v>923146.17</v>
      </c>
      <c r="I744" t="s">
        <v>10</v>
      </c>
    </row>
    <row r="745" spans="1:9" x14ac:dyDescent="0.35">
      <c r="A745" s="7">
        <v>45344</v>
      </c>
      <c r="B745" s="8" t="s">
        <v>15</v>
      </c>
      <c r="C745" s="8" t="s">
        <v>16</v>
      </c>
      <c r="D745" s="8">
        <v>5000</v>
      </c>
      <c r="E745" s="8" t="str" cm="1">
        <f t="array" ref="E7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5" s="8" t="s">
        <v>124</v>
      </c>
      <c r="G745" cm="1">
        <f t="array" ref="G745">_xlfn.IFS(bank1[[#This Row],[Ledger Amount Dr/Cr]]="Cr",bank1[[#This Row],[Ledger Amount]],bank1[[#This Row],[Ledger Amount Dr/Cr]]="Dr",-bank1[[#This Row],[Ledger Amount]])</f>
        <v>-5000</v>
      </c>
      <c r="H745">
        <f>IFERROR(SUM(bank1[[#Headers],[Net]]:bank1[[#This Row],[Net]]),"")</f>
        <v>918146.17</v>
      </c>
      <c r="I745" t="s">
        <v>10</v>
      </c>
    </row>
    <row r="746" spans="1:9" x14ac:dyDescent="0.35">
      <c r="A746" s="7">
        <v>45345</v>
      </c>
      <c r="B746" s="8" t="s">
        <v>15</v>
      </c>
      <c r="C746" s="8" t="s">
        <v>16</v>
      </c>
      <c r="D746" s="8">
        <v>5000</v>
      </c>
      <c r="E746" s="8" t="str" cm="1">
        <f t="array" ref="E7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6" s="8" t="s">
        <v>124</v>
      </c>
      <c r="G746" cm="1">
        <f t="array" ref="G746">_xlfn.IFS(bank1[[#This Row],[Ledger Amount Dr/Cr]]="Cr",bank1[[#This Row],[Ledger Amount]],bank1[[#This Row],[Ledger Amount Dr/Cr]]="Dr",-bank1[[#This Row],[Ledger Amount]])</f>
        <v>-5000</v>
      </c>
      <c r="H746">
        <f>IFERROR(SUM(bank1[[#Headers],[Net]]:bank1[[#This Row],[Net]]),"")</f>
        <v>913146.17</v>
      </c>
      <c r="I746" t="s">
        <v>10</v>
      </c>
    </row>
    <row r="747" spans="1:9" x14ac:dyDescent="0.35">
      <c r="A747" s="7">
        <v>45345</v>
      </c>
      <c r="B747" s="8" t="s">
        <v>15</v>
      </c>
      <c r="C747" s="8" t="s">
        <v>16</v>
      </c>
      <c r="D747" s="8">
        <v>1500</v>
      </c>
      <c r="E747" s="8" t="str" cm="1">
        <f t="array" ref="E7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7" s="8" t="s">
        <v>228</v>
      </c>
      <c r="G747" cm="1">
        <f t="array" ref="G747">_xlfn.IFS(bank1[[#This Row],[Ledger Amount Dr/Cr]]="Cr",bank1[[#This Row],[Ledger Amount]],bank1[[#This Row],[Ledger Amount Dr/Cr]]="Dr",-bank1[[#This Row],[Ledger Amount]])</f>
        <v>-1500</v>
      </c>
      <c r="H747">
        <f>IFERROR(SUM(bank1[[#Headers],[Net]]:bank1[[#This Row],[Net]]),"")</f>
        <v>911646.17</v>
      </c>
      <c r="I747" t="s">
        <v>10</v>
      </c>
    </row>
    <row r="748" spans="1:9" x14ac:dyDescent="0.35">
      <c r="A748" s="7">
        <v>45345</v>
      </c>
      <c r="B748" s="8" t="s">
        <v>9</v>
      </c>
      <c r="C748" s="8" t="s">
        <v>35</v>
      </c>
      <c r="D748" s="8">
        <v>500</v>
      </c>
      <c r="E748" s="8" t="str" cm="1">
        <f t="array" ref="E7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8" s="8" t="s">
        <v>229</v>
      </c>
      <c r="G748" cm="1">
        <f t="array" ref="G748">_xlfn.IFS(bank1[[#This Row],[Ledger Amount Dr/Cr]]="Cr",bank1[[#This Row],[Ledger Amount]],bank1[[#This Row],[Ledger Amount Dr/Cr]]="Dr",-bank1[[#This Row],[Ledger Amount]])</f>
        <v>-500</v>
      </c>
      <c r="H748">
        <f>IFERROR(SUM(bank1[[#Headers],[Net]]:bank1[[#This Row],[Net]]),"")</f>
        <v>911146.17</v>
      </c>
      <c r="I748" t="s">
        <v>10</v>
      </c>
    </row>
    <row r="749" spans="1:9" x14ac:dyDescent="0.35">
      <c r="A749" s="7">
        <v>45345</v>
      </c>
      <c r="B749" s="8" t="s">
        <v>15</v>
      </c>
      <c r="C749" s="8" t="s">
        <v>16</v>
      </c>
      <c r="D749" s="8">
        <v>8500</v>
      </c>
      <c r="E749" s="8" t="str" cm="1">
        <f t="array" ref="E7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49" s="8" t="s">
        <v>129</v>
      </c>
      <c r="G749" cm="1">
        <f t="array" ref="G749">_xlfn.IFS(bank1[[#This Row],[Ledger Amount Dr/Cr]]="Cr",bank1[[#This Row],[Ledger Amount]],bank1[[#This Row],[Ledger Amount Dr/Cr]]="Dr",-bank1[[#This Row],[Ledger Amount]])</f>
        <v>-8500</v>
      </c>
      <c r="H749">
        <f>IFERROR(SUM(bank1[[#Headers],[Net]]:bank1[[#This Row],[Net]]),"")</f>
        <v>902646.17</v>
      </c>
      <c r="I749" t="s">
        <v>10</v>
      </c>
    </row>
    <row r="750" spans="1:9" x14ac:dyDescent="0.35">
      <c r="A750" s="7">
        <v>45346</v>
      </c>
      <c r="B750" s="8" t="s">
        <v>9</v>
      </c>
      <c r="C750" s="8" t="s">
        <v>35</v>
      </c>
      <c r="D750" s="8">
        <v>300</v>
      </c>
      <c r="E750" s="8" t="str" cm="1">
        <f t="array" ref="E7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0" s="8" t="s">
        <v>185</v>
      </c>
      <c r="G750" cm="1">
        <f t="array" ref="G750">_xlfn.IFS(bank1[[#This Row],[Ledger Amount Dr/Cr]]="Cr",bank1[[#This Row],[Ledger Amount]],bank1[[#This Row],[Ledger Amount Dr/Cr]]="Dr",-bank1[[#This Row],[Ledger Amount]])</f>
        <v>-300</v>
      </c>
      <c r="H750">
        <f>IFERROR(SUM(bank1[[#Headers],[Net]]:bank1[[#This Row],[Net]]),"")</f>
        <v>902346.17</v>
      </c>
      <c r="I750" t="s">
        <v>10</v>
      </c>
    </row>
    <row r="751" spans="1:9" x14ac:dyDescent="0.35">
      <c r="A751" s="7">
        <v>45346</v>
      </c>
      <c r="B751" s="8" t="s">
        <v>15</v>
      </c>
      <c r="C751" s="8" t="s">
        <v>16</v>
      </c>
      <c r="D751" s="8">
        <v>7500</v>
      </c>
      <c r="E751" s="8" t="str" cm="1">
        <f t="array" ref="E7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1" s="8" t="s">
        <v>18</v>
      </c>
      <c r="G751" cm="1">
        <f t="array" ref="G751">_xlfn.IFS(bank1[[#This Row],[Ledger Amount Dr/Cr]]="Cr",bank1[[#This Row],[Ledger Amount]],bank1[[#This Row],[Ledger Amount Dr/Cr]]="Dr",-bank1[[#This Row],[Ledger Amount]])</f>
        <v>-7500</v>
      </c>
      <c r="H751">
        <f>IFERROR(SUM(bank1[[#Headers],[Net]]:bank1[[#This Row],[Net]]),"")</f>
        <v>894846.17</v>
      </c>
      <c r="I751" t="s">
        <v>10</v>
      </c>
    </row>
    <row r="752" spans="1:9" x14ac:dyDescent="0.35">
      <c r="A752" s="7">
        <v>45346</v>
      </c>
      <c r="B752" s="8" t="s">
        <v>37</v>
      </c>
      <c r="C752" s="8" t="s">
        <v>38</v>
      </c>
      <c r="D752" s="8">
        <v>1</v>
      </c>
      <c r="E752" s="8" t="str" cm="1">
        <f t="array" ref="E7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752" cm="1">
        <f t="array" ref="G752">_xlfn.IFS(bank1[[#This Row],[Ledger Amount Dr/Cr]]="Cr",bank1[[#This Row],[Ledger Amount]],bank1[[#This Row],[Ledger Amount Dr/Cr]]="Dr",-bank1[[#This Row],[Ledger Amount]])</f>
        <v>1</v>
      </c>
      <c r="H752">
        <f>IFERROR(SUM(bank1[[#Headers],[Net]]:bank1[[#This Row],[Net]]),"")</f>
        <v>894847.17</v>
      </c>
      <c r="I752" t="s">
        <v>10</v>
      </c>
    </row>
    <row r="753" spans="1:9" x14ac:dyDescent="0.35">
      <c r="A753" s="7">
        <v>45346</v>
      </c>
      <c r="B753" s="8" t="s">
        <v>25</v>
      </c>
      <c r="C753" s="8" t="s">
        <v>26</v>
      </c>
      <c r="D753" s="8">
        <v>50000</v>
      </c>
      <c r="E753" s="8" t="str" cm="1">
        <f t="array" ref="E7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53" s="8" t="s">
        <v>34</v>
      </c>
      <c r="G753" cm="1">
        <f t="array" ref="G753">_xlfn.IFS(bank1[[#This Row],[Ledger Amount Dr/Cr]]="Cr",bank1[[#This Row],[Ledger Amount]],bank1[[#This Row],[Ledger Amount Dr/Cr]]="Dr",-bank1[[#This Row],[Ledger Amount]])</f>
        <v>50000</v>
      </c>
      <c r="H753">
        <f>IFERROR(SUM(bank1[[#Headers],[Net]]:bank1[[#This Row],[Net]]),"")</f>
        <v>944847.17</v>
      </c>
      <c r="I753" t="s">
        <v>10</v>
      </c>
    </row>
    <row r="754" spans="1:9" x14ac:dyDescent="0.35">
      <c r="A754" s="7">
        <v>45346</v>
      </c>
      <c r="B754" s="8" t="s">
        <v>15</v>
      </c>
      <c r="C754" s="8" t="s">
        <v>16</v>
      </c>
      <c r="D754" s="8">
        <v>10000</v>
      </c>
      <c r="E754" s="8" t="str" cm="1">
        <f t="array" ref="E7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4" s="8" t="s">
        <v>18</v>
      </c>
      <c r="G754" cm="1">
        <f t="array" ref="G754">_xlfn.IFS(bank1[[#This Row],[Ledger Amount Dr/Cr]]="Cr",bank1[[#This Row],[Ledger Amount]],bank1[[#This Row],[Ledger Amount Dr/Cr]]="Dr",-bank1[[#This Row],[Ledger Amount]])</f>
        <v>-10000</v>
      </c>
      <c r="H754">
        <f>IFERROR(SUM(bank1[[#Headers],[Net]]:bank1[[#This Row],[Net]]),"")</f>
        <v>934847.17</v>
      </c>
      <c r="I754" t="s">
        <v>10</v>
      </c>
    </row>
    <row r="755" spans="1:9" x14ac:dyDescent="0.35">
      <c r="A755" s="7">
        <v>45346</v>
      </c>
      <c r="B755" s="8" t="s">
        <v>15</v>
      </c>
      <c r="C755" s="8" t="s">
        <v>16</v>
      </c>
      <c r="D755" s="8">
        <v>8500</v>
      </c>
      <c r="E755" s="8" t="str" cm="1">
        <f t="array" ref="E7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5" s="8" t="s">
        <v>129</v>
      </c>
      <c r="G755" cm="1">
        <f t="array" ref="G755">_xlfn.IFS(bank1[[#This Row],[Ledger Amount Dr/Cr]]="Cr",bank1[[#This Row],[Ledger Amount]],bank1[[#This Row],[Ledger Amount Dr/Cr]]="Dr",-bank1[[#This Row],[Ledger Amount]])</f>
        <v>-8500</v>
      </c>
      <c r="H755">
        <f>IFERROR(SUM(bank1[[#Headers],[Net]]:bank1[[#This Row],[Net]]),"")</f>
        <v>926347.17</v>
      </c>
      <c r="I755" t="s">
        <v>10</v>
      </c>
    </row>
    <row r="756" spans="1:9" x14ac:dyDescent="0.35">
      <c r="A756" s="7">
        <v>45346</v>
      </c>
      <c r="B756" s="8" t="s">
        <v>37</v>
      </c>
      <c r="C756" s="10" t="s">
        <v>303</v>
      </c>
      <c r="D756" s="8">
        <v>500</v>
      </c>
      <c r="E756" s="8" t="str" cm="1">
        <f t="array" ref="E7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56" s="8" t="s">
        <v>225</v>
      </c>
      <c r="G756" cm="1">
        <f t="array" ref="G756">_xlfn.IFS(bank1[[#This Row],[Ledger Amount Dr/Cr]]="Cr",bank1[[#This Row],[Ledger Amount]],bank1[[#This Row],[Ledger Amount Dr/Cr]]="Dr",-bank1[[#This Row],[Ledger Amount]])</f>
        <v>500</v>
      </c>
      <c r="H756">
        <f>IFERROR(SUM(bank1[[#Headers],[Net]]:bank1[[#This Row],[Net]]),"")</f>
        <v>926847.17</v>
      </c>
      <c r="I756" t="s">
        <v>10</v>
      </c>
    </row>
    <row r="757" spans="1:9" x14ac:dyDescent="0.35">
      <c r="A757" s="7">
        <v>45347</v>
      </c>
      <c r="B757" s="8" t="s">
        <v>11</v>
      </c>
      <c r="C757" s="8" t="s">
        <v>12</v>
      </c>
      <c r="D757" s="8">
        <v>1000</v>
      </c>
      <c r="E757" s="8" t="str" cm="1">
        <f t="array" ref="E7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57" s="8" t="s">
        <v>211</v>
      </c>
      <c r="G757" cm="1">
        <f t="array" ref="G757">_xlfn.IFS(bank1[[#This Row],[Ledger Amount Dr/Cr]]="Cr",bank1[[#This Row],[Ledger Amount]],bank1[[#This Row],[Ledger Amount Dr/Cr]]="Dr",-bank1[[#This Row],[Ledger Amount]])</f>
        <v>1000</v>
      </c>
      <c r="H757">
        <f>IFERROR(SUM(bank1[[#Headers],[Net]]:bank1[[#This Row],[Net]]),"")</f>
        <v>927847.17</v>
      </c>
      <c r="I757" t="s">
        <v>10</v>
      </c>
    </row>
    <row r="758" spans="1:9" x14ac:dyDescent="0.35">
      <c r="A758" s="7">
        <v>45347</v>
      </c>
      <c r="B758" s="8" t="s">
        <v>15</v>
      </c>
      <c r="C758" s="8" t="s">
        <v>16</v>
      </c>
      <c r="D758" s="8">
        <v>45000</v>
      </c>
      <c r="E758" s="8" t="str" cm="1">
        <f t="array" ref="E7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8" s="8" t="s">
        <v>159</v>
      </c>
      <c r="G758" cm="1">
        <f t="array" ref="G758">_xlfn.IFS(bank1[[#This Row],[Ledger Amount Dr/Cr]]="Cr",bank1[[#This Row],[Ledger Amount]],bank1[[#This Row],[Ledger Amount Dr/Cr]]="Dr",-bank1[[#This Row],[Ledger Amount]])</f>
        <v>-45000</v>
      </c>
      <c r="H758">
        <f>IFERROR(SUM(bank1[[#Headers],[Net]]:bank1[[#This Row],[Net]]),"")</f>
        <v>882847.17</v>
      </c>
      <c r="I758" t="s">
        <v>10</v>
      </c>
    </row>
    <row r="759" spans="1:9" x14ac:dyDescent="0.35">
      <c r="A759" s="7">
        <v>45347</v>
      </c>
      <c r="B759" s="8" t="s">
        <v>15</v>
      </c>
      <c r="C759" s="8" t="s">
        <v>16</v>
      </c>
      <c r="D759" s="8">
        <v>12000</v>
      </c>
      <c r="E759" s="8" t="str" cm="1">
        <f t="array" ref="E7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59" s="8" t="s">
        <v>124</v>
      </c>
      <c r="G759" cm="1">
        <f t="array" ref="G759">_xlfn.IFS(bank1[[#This Row],[Ledger Amount Dr/Cr]]="Cr",bank1[[#This Row],[Ledger Amount]],bank1[[#This Row],[Ledger Amount Dr/Cr]]="Dr",-bank1[[#This Row],[Ledger Amount]])</f>
        <v>-12000</v>
      </c>
      <c r="H759">
        <f>IFERROR(SUM(bank1[[#Headers],[Net]]:bank1[[#This Row],[Net]]),"")</f>
        <v>870847.17</v>
      </c>
      <c r="I759" t="s">
        <v>10</v>
      </c>
    </row>
    <row r="760" spans="1:9" x14ac:dyDescent="0.35">
      <c r="A760" s="7">
        <v>45347</v>
      </c>
      <c r="B760" s="8" t="s">
        <v>15</v>
      </c>
      <c r="C760" s="8" t="s">
        <v>16</v>
      </c>
      <c r="D760" s="8">
        <v>40000</v>
      </c>
      <c r="E760" s="8" t="str" cm="1">
        <f t="array" ref="E7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0" s="8" t="s">
        <v>18</v>
      </c>
      <c r="G760" cm="1">
        <f t="array" ref="G760">_xlfn.IFS(bank1[[#This Row],[Ledger Amount Dr/Cr]]="Cr",bank1[[#This Row],[Ledger Amount]],bank1[[#This Row],[Ledger Amount Dr/Cr]]="Dr",-bank1[[#This Row],[Ledger Amount]])</f>
        <v>-40000</v>
      </c>
      <c r="H760">
        <f>IFERROR(SUM(bank1[[#Headers],[Net]]:bank1[[#This Row],[Net]]),"")</f>
        <v>830847.17</v>
      </c>
      <c r="I760" t="s">
        <v>10</v>
      </c>
    </row>
    <row r="761" spans="1:9" x14ac:dyDescent="0.35">
      <c r="A761" s="7">
        <v>45347</v>
      </c>
      <c r="B761" s="8" t="s">
        <v>15</v>
      </c>
      <c r="C761" s="8" t="s">
        <v>16</v>
      </c>
      <c r="D761" s="8">
        <v>1530</v>
      </c>
      <c r="E761" s="8" t="str" cm="1">
        <f t="array" ref="E7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1" s="8" t="s">
        <v>230</v>
      </c>
      <c r="G761" cm="1">
        <f t="array" ref="G761">_xlfn.IFS(bank1[[#This Row],[Ledger Amount Dr/Cr]]="Cr",bank1[[#This Row],[Ledger Amount]],bank1[[#This Row],[Ledger Amount Dr/Cr]]="Dr",-bank1[[#This Row],[Ledger Amount]])</f>
        <v>-1530</v>
      </c>
      <c r="H761">
        <f>IFERROR(SUM(bank1[[#Headers],[Net]]:bank1[[#This Row],[Net]]),"")</f>
        <v>829317.17</v>
      </c>
      <c r="I761" t="s">
        <v>10</v>
      </c>
    </row>
    <row r="762" spans="1:9" x14ac:dyDescent="0.35">
      <c r="A762" s="7">
        <v>45347</v>
      </c>
      <c r="B762" s="8" t="s">
        <v>9</v>
      </c>
      <c r="C762" s="8" t="s">
        <v>38</v>
      </c>
      <c r="D762" s="8">
        <v>1</v>
      </c>
      <c r="E762" s="8" t="str" cm="1">
        <f t="array" ref="E7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762" cm="1">
        <f t="array" ref="G762">_xlfn.IFS(bank1[[#This Row],[Ledger Amount Dr/Cr]]="Cr",bank1[[#This Row],[Ledger Amount]],bank1[[#This Row],[Ledger Amount Dr/Cr]]="Dr",-bank1[[#This Row],[Ledger Amount]])</f>
        <v>-1</v>
      </c>
      <c r="H762">
        <f>IFERROR(SUM(bank1[[#Headers],[Net]]:bank1[[#This Row],[Net]]),"")</f>
        <v>829316.17</v>
      </c>
      <c r="I762" t="s">
        <v>10</v>
      </c>
    </row>
    <row r="763" spans="1:9" x14ac:dyDescent="0.35">
      <c r="A763" s="7">
        <v>45347</v>
      </c>
      <c r="B763" s="8" t="s">
        <v>15</v>
      </c>
      <c r="C763" s="8" t="s">
        <v>16</v>
      </c>
      <c r="D763" s="8">
        <v>1000</v>
      </c>
      <c r="E763" s="8" t="str" cm="1">
        <f t="array" ref="E7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3" s="8" t="s">
        <v>200</v>
      </c>
      <c r="G763" cm="1">
        <f t="array" ref="G763">_xlfn.IFS(bank1[[#This Row],[Ledger Amount Dr/Cr]]="Cr",bank1[[#This Row],[Ledger Amount]],bank1[[#This Row],[Ledger Amount Dr/Cr]]="Dr",-bank1[[#This Row],[Ledger Amount]])</f>
        <v>-1000</v>
      </c>
      <c r="H763">
        <f>IFERROR(SUM(bank1[[#Headers],[Net]]:bank1[[#This Row],[Net]]),"")</f>
        <v>828316.17</v>
      </c>
      <c r="I763" t="s">
        <v>10</v>
      </c>
    </row>
    <row r="764" spans="1:9" x14ac:dyDescent="0.35">
      <c r="A764" s="7">
        <v>45347</v>
      </c>
      <c r="B764" s="8" t="s">
        <v>37</v>
      </c>
      <c r="C764" s="10" t="s">
        <v>303</v>
      </c>
      <c r="D764" s="8">
        <v>500</v>
      </c>
      <c r="E764" s="8" t="str" cm="1">
        <f t="array" ref="E7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64" s="8" t="s">
        <v>200</v>
      </c>
      <c r="G764" cm="1">
        <f t="array" ref="G764">_xlfn.IFS(bank1[[#This Row],[Ledger Amount Dr/Cr]]="Cr",bank1[[#This Row],[Ledger Amount]],bank1[[#This Row],[Ledger Amount Dr/Cr]]="Dr",-bank1[[#This Row],[Ledger Amount]])</f>
        <v>500</v>
      </c>
      <c r="H764">
        <f>IFERROR(SUM(bank1[[#Headers],[Net]]:bank1[[#This Row],[Net]]),"")</f>
        <v>828816.17</v>
      </c>
      <c r="I764" t="s">
        <v>10</v>
      </c>
    </row>
    <row r="765" spans="1:9" x14ac:dyDescent="0.35">
      <c r="A765" s="7">
        <v>45347</v>
      </c>
      <c r="B765" s="8" t="s">
        <v>9</v>
      </c>
      <c r="C765" s="8" t="s">
        <v>35</v>
      </c>
      <c r="D765" s="8">
        <v>365</v>
      </c>
      <c r="E765" s="8" t="str" cm="1">
        <f t="array" ref="E7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5" s="8" t="s">
        <v>231</v>
      </c>
      <c r="G765" cm="1">
        <f t="array" ref="G765">_xlfn.IFS(bank1[[#This Row],[Ledger Amount Dr/Cr]]="Cr",bank1[[#This Row],[Ledger Amount]],bank1[[#This Row],[Ledger Amount Dr/Cr]]="Dr",-bank1[[#This Row],[Ledger Amount]])</f>
        <v>-365</v>
      </c>
      <c r="H765">
        <f>IFERROR(SUM(bank1[[#Headers],[Net]]:bank1[[#This Row],[Net]]),"")</f>
        <v>828451.17</v>
      </c>
      <c r="I765" t="s">
        <v>10</v>
      </c>
    </row>
    <row r="766" spans="1:9" x14ac:dyDescent="0.35">
      <c r="A766" s="7">
        <v>45348</v>
      </c>
      <c r="B766" s="8" t="s">
        <v>15</v>
      </c>
      <c r="C766" s="8" t="s">
        <v>16</v>
      </c>
      <c r="D766" s="8">
        <v>2600</v>
      </c>
      <c r="E766" s="8" t="str" cm="1">
        <f t="array" ref="E7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6" s="8" t="s">
        <v>18</v>
      </c>
      <c r="G766" cm="1">
        <f t="array" ref="G766">_xlfn.IFS(bank1[[#This Row],[Ledger Amount Dr/Cr]]="Cr",bank1[[#This Row],[Ledger Amount]],bank1[[#This Row],[Ledger Amount Dr/Cr]]="Dr",-bank1[[#This Row],[Ledger Amount]])</f>
        <v>-2600</v>
      </c>
      <c r="H766">
        <f>IFERROR(SUM(bank1[[#Headers],[Net]]:bank1[[#This Row],[Net]]),"")</f>
        <v>825851.17</v>
      </c>
      <c r="I766" t="s">
        <v>10</v>
      </c>
    </row>
    <row r="767" spans="1:9" x14ac:dyDescent="0.35">
      <c r="A767" s="7">
        <v>45348</v>
      </c>
      <c r="B767" s="8" t="s">
        <v>15</v>
      </c>
      <c r="C767" s="8" t="s">
        <v>16</v>
      </c>
      <c r="D767" s="8">
        <v>36000</v>
      </c>
      <c r="E767" s="8" t="str" cm="1">
        <f t="array" ref="E7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67" s="8" t="s">
        <v>122</v>
      </c>
      <c r="G767" cm="1">
        <f t="array" ref="G767">_xlfn.IFS(bank1[[#This Row],[Ledger Amount Dr/Cr]]="Cr",bank1[[#This Row],[Ledger Amount]],bank1[[#This Row],[Ledger Amount Dr/Cr]]="Dr",-bank1[[#This Row],[Ledger Amount]])</f>
        <v>-36000</v>
      </c>
      <c r="H767">
        <f>IFERROR(SUM(bank1[[#Headers],[Net]]:bank1[[#This Row],[Net]]),"")</f>
        <v>789851.17</v>
      </c>
      <c r="I767" t="s">
        <v>10</v>
      </c>
    </row>
    <row r="768" spans="1:9" x14ac:dyDescent="0.35">
      <c r="A768" s="7">
        <v>45348</v>
      </c>
      <c r="B768" s="8" t="s">
        <v>9</v>
      </c>
      <c r="C768" s="8" t="s">
        <v>22</v>
      </c>
      <c r="D768" s="8">
        <v>9.44</v>
      </c>
      <c r="E768" s="8" t="str" cm="1">
        <f t="array" ref="E7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768" cm="1">
        <f t="array" ref="G768">_xlfn.IFS(bank1[[#This Row],[Ledger Amount Dr/Cr]]="Cr",bank1[[#This Row],[Ledger Amount]],bank1[[#This Row],[Ledger Amount Dr/Cr]]="Dr",-bank1[[#This Row],[Ledger Amount]])</f>
        <v>-9.44</v>
      </c>
      <c r="H768">
        <f>IFERROR(SUM(bank1[[#Headers],[Net]]:bank1[[#This Row],[Net]]),"")</f>
        <v>789841.7300000001</v>
      </c>
      <c r="I768" t="s">
        <v>10</v>
      </c>
    </row>
    <row r="769" spans="1:9" x14ac:dyDescent="0.35">
      <c r="A769" s="7">
        <v>45348</v>
      </c>
      <c r="B769" s="8" t="s">
        <v>37</v>
      </c>
      <c r="C769" s="10" t="s">
        <v>303</v>
      </c>
      <c r="D769" s="8">
        <v>500</v>
      </c>
      <c r="E769" s="8" t="str" cm="1">
        <f t="array" ref="E7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69" s="8" t="s">
        <v>211</v>
      </c>
      <c r="G769" cm="1">
        <f t="array" ref="G769">_xlfn.IFS(bank1[[#This Row],[Ledger Amount Dr/Cr]]="Cr",bank1[[#This Row],[Ledger Amount]],bank1[[#This Row],[Ledger Amount Dr/Cr]]="Dr",-bank1[[#This Row],[Ledger Amount]])</f>
        <v>500</v>
      </c>
      <c r="H769">
        <f>IFERROR(SUM(bank1[[#Headers],[Net]]:bank1[[#This Row],[Net]]),"")</f>
        <v>790341.7300000001</v>
      </c>
      <c r="I769" t="s">
        <v>10</v>
      </c>
    </row>
    <row r="770" spans="1:9" x14ac:dyDescent="0.35">
      <c r="A770" s="7">
        <v>45348</v>
      </c>
      <c r="B770" s="8" t="s">
        <v>11</v>
      </c>
      <c r="C770" s="8" t="s">
        <v>12</v>
      </c>
      <c r="D770" s="8">
        <v>150000</v>
      </c>
      <c r="E770" s="8" t="str" cm="1">
        <f t="array" ref="E7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0" s="8" t="s">
        <v>19</v>
      </c>
      <c r="G770" cm="1">
        <f t="array" ref="G770">_xlfn.IFS(bank1[[#This Row],[Ledger Amount Dr/Cr]]="Cr",bank1[[#This Row],[Ledger Amount]],bank1[[#This Row],[Ledger Amount Dr/Cr]]="Dr",-bank1[[#This Row],[Ledger Amount]])</f>
        <v>150000</v>
      </c>
      <c r="H770">
        <f>IFERROR(SUM(bank1[[#Headers],[Net]]:bank1[[#This Row],[Net]]),"")</f>
        <v>940341.7300000001</v>
      </c>
      <c r="I770" t="s">
        <v>10</v>
      </c>
    </row>
    <row r="771" spans="1:9" x14ac:dyDescent="0.35">
      <c r="A771" s="7">
        <v>45348</v>
      </c>
      <c r="B771" s="8" t="s">
        <v>37</v>
      </c>
      <c r="C771" s="10" t="s">
        <v>303</v>
      </c>
      <c r="D771" s="8">
        <v>500</v>
      </c>
      <c r="E771" s="8" t="str" cm="1">
        <f t="array" ref="E7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1" s="8" t="s">
        <v>211</v>
      </c>
      <c r="G771" cm="1">
        <f t="array" ref="G771">_xlfn.IFS(bank1[[#This Row],[Ledger Amount Dr/Cr]]="Cr",bank1[[#This Row],[Ledger Amount]],bank1[[#This Row],[Ledger Amount Dr/Cr]]="Dr",-bank1[[#This Row],[Ledger Amount]])</f>
        <v>500</v>
      </c>
      <c r="H771">
        <f>IFERROR(SUM(bank1[[#Headers],[Net]]:bank1[[#This Row],[Net]]),"")</f>
        <v>940841.7300000001</v>
      </c>
      <c r="I771" t="s">
        <v>10</v>
      </c>
    </row>
    <row r="772" spans="1:9" x14ac:dyDescent="0.35">
      <c r="A772" s="7">
        <v>45349</v>
      </c>
      <c r="B772" s="8" t="s">
        <v>15</v>
      </c>
      <c r="C772" s="8" t="s">
        <v>16</v>
      </c>
      <c r="D772" s="8">
        <v>3500</v>
      </c>
      <c r="E772" s="8" t="str" cm="1">
        <f t="array" ref="E7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72" s="8" t="s">
        <v>124</v>
      </c>
      <c r="G772" cm="1">
        <f t="array" ref="G772">_xlfn.IFS(bank1[[#This Row],[Ledger Amount Dr/Cr]]="Cr",bank1[[#This Row],[Ledger Amount]],bank1[[#This Row],[Ledger Amount Dr/Cr]]="Dr",-bank1[[#This Row],[Ledger Amount]])</f>
        <v>-3500</v>
      </c>
      <c r="H772">
        <f>IFERROR(SUM(bank1[[#Headers],[Net]]:bank1[[#This Row],[Net]]),"")</f>
        <v>937341.7300000001</v>
      </c>
      <c r="I772" t="s">
        <v>10</v>
      </c>
    </row>
    <row r="773" spans="1:9" x14ac:dyDescent="0.35">
      <c r="A773" s="7">
        <v>45349</v>
      </c>
      <c r="B773" s="8" t="s">
        <v>15</v>
      </c>
      <c r="C773" s="8" t="s">
        <v>16</v>
      </c>
      <c r="D773" s="8">
        <v>10000</v>
      </c>
      <c r="E773" s="8" t="str" cm="1">
        <f t="array" ref="E7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73" s="8" t="s">
        <v>232</v>
      </c>
      <c r="G773" cm="1">
        <f t="array" ref="G773">_xlfn.IFS(bank1[[#This Row],[Ledger Amount Dr/Cr]]="Cr",bank1[[#This Row],[Ledger Amount]],bank1[[#This Row],[Ledger Amount Dr/Cr]]="Dr",-bank1[[#This Row],[Ledger Amount]])</f>
        <v>-10000</v>
      </c>
      <c r="H773">
        <f>IFERROR(SUM(bank1[[#Headers],[Net]]:bank1[[#This Row],[Net]]),"")</f>
        <v>927341.7300000001</v>
      </c>
      <c r="I773" t="s">
        <v>10</v>
      </c>
    </row>
    <row r="774" spans="1:9" x14ac:dyDescent="0.35">
      <c r="A774" s="7">
        <v>45349</v>
      </c>
      <c r="B774" s="8" t="s">
        <v>9</v>
      </c>
      <c r="C774" s="8" t="s">
        <v>35</v>
      </c>
      <c r="D774" s="8">
        <v>500</v>
      </c>
      <c r="E774" s="8" t="str" cm="1">
        <f t="array" ref="E7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74" s="8" t="s">
        <v>229</v>
      </c>
      <c r="G774" cm="1">
        <f t="array" ref="G774">_xlfn.IFS(bank1[[#This Row],[Ledger Amount Dr/Cr]]="Cr",bank1[[#This Row],[Ledger Amount]],bank1[[#This Row],[Ledger Amount Dr/Cr]]="Dr",-bank1[[#This Row],[Ledger Amount]])</f>
        <v>-500</v>
      </c>
      <c r="H774">
        <f>IFERROR(SUM(bank1[[#Headers],[Net]]:bank1[[#This Row],[Net]]),"")</f>
        <v>926841.7300000001</v>
      </c>
      <c r="I774" t="s">
        <v>10</v>
      </c>
    </row>
    <row r="775" spans="1:9" x14ac:dyDescent="0.35">
      <c r="A775" s="7">
        <v>45349</v>
      </c>
      <c r="B775" s="8" t="s">
        <v>11</v>
      </c>
      <c r="C775" s="8" t="s">
        <v>12</v>
      </c>
      <c r="D775" s="8">
        <v>2500</v>
      </c>
      <c r="E775" s="8" t="str" cm="1">
        <f t="array" ref="E7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5" s="8" t="s">
        <v>186</v>
      </c>
      <c r="G775" cm="1">
        <f t="array" ref="G775">_xlfn.IFS(bank1[[#This Row],[Ledger Amount Dr/Cr]]="Cr",bank1[[#This Row],[Ledger Amount]],bank1[[#This Row],[Ledger Amount Dr/Cr]]="Dr",-bank1[[#This Row],[Ledger Amount]])</f>
        <v>2500</v>
      </c>
      <c r="H775">
        <f>IFERROR(SUM(bank1[[#Headers],[Net]]:bank1[[#This Row],[Net]]),"")</f>
        <v>929341.7300000001</v>
      </c>
      <c r="I775" t="s">
        <v>10</v>
      </c>
    </row>
    <row r="776" spans="1:9" x14ac:dyDescent="0.35">
      <c r="A776" s="7">
        <v>45349</v>
      </c>
      <c r="B776" s="8" t="s">
        <v>37</v>
      </c>
      <c r="C776" s="10" t="s">
        <v>303</v>
      </c>
      <c r="D776" s="8">
        <v>200</v>
      </c>
      <c r="E776" s="8" t="str" cm="1">
        <f t="array" ref="E7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6" s="8" t="s">
        <v>211</v>
      </c>
      <c r="G776" cm="1">
        <f t="array" ref="G776">_xlfn.IFS(bank1[[#This Row],[Ledger Amount Dr/Cr]]="Cr",bank1[[#This Row],[Ledger Amount]],bank1[[#This Row],[Ledger Amount Dr/Cr]]="Dr",-bank1[[#This Row],[Ledger Amount]])</f>
        <v>200</v>
      </c>
      <c r="H776">
        <f>IFERROR(SUM(bank1[[#Headers],[Net]]:bank1[[#This Row],[Net]]),"")</f>
        <v>929541.7300000001</v>
      </c>
      <c r="I776" t="s">
        <v>10</v>
      </c>
    </row>
    <row r="777" spans="1:9" x14ac:dyDescent="0.35">
      <c r="A777" s="7">
        <v>45349</v>
      </c>
      <c r="B777" s="8" t="s">
        <v>15</v>
      </c>
      <c r="C777" s="8" t="s">
        <v>16</v>
      </c>
      <c r="D777" s="8">
        <v>5000</v>
      </c>
      <c r="E777" s="8" t="str" cm="1">
        <f t="array" ref="E7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77" s="8" t="s">
        <v>18</v>
      </c>
      <c r="G777" cm="1">
        <f t="array" ref="G777">_xlfn.IFS(bank1[[#This Row],[Ledger Amount Dr/Cr]]="Cr",bank1[[#This Row],[Ledger Amount]],bank1[[#This Row],[Ledger Amount Dr/Cr]]="Dr",-bank1[[#This Row],[Ledger Amount]])</f>
        <v>-5000</v>
      </c>
      <c r="H777">
        <f>IFERROR(SUM(bank1[[#Headers],[Net]]:bank1[[#This Row],[Net]]),"")</f>
        <v>924541.7300000001</v>
      </c>
      <c r="I777" t="s">
        <v>10</v>
      </c>
    </row>
    <row r="778" spans="1:9" x14ac:dyDescent="0.35">
      <c r="A778" s="7">
        <v>45349</v>
      </c>
      <c r="B778" s="8" t="s">
        <v>37</v>
      </c>
      <c r="C778" s="10" t="s">
        <v>303</v>
      </c>
      <c r="D778" s="8">
        <v>500</v>
      </c>
      <c r="E778" s="8" t="str" cm="1">
        <f t="array" ref="E7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78" s="8" t="s">
        <v>211</v>
      </c>
      <c r="G778" cm="1">
        <f t="array" ref="G778">_xlfn.IFS(bank1[[#This Row],[Ledger Amount Dr/Cr]]="Cr",bank1[[#This Row],[Ledger Amount]],bank1[[#This Row],[Ledger Amount Dr/Cr]]="Dr",-bank1[[#This Row],[Ledger Amount]])</f>
        <v>500</v>
      </c>
      <c r="H778">
        <f>IFERROR(SUM(bank1[[#Headers],[Net]]:bank1[[#This Row],[Net]]),"")</f>
        <v>925041.7300000001</v>
      </c>
      <c r="I778" t="s">
        <v>10</v>
      </c>
    </row>
    <row r="779" spans="1:9" x14ac:dyDescent="0.35">
      <c r="A779" s="7">
        <v>45349</v>
      </c>
      <c r="B779" s="8" t="s">
        <v>15</v>
      </c>
      <c r="C779" s="8" t="s">
        <v>16</v>
      </c>
      <c r="D779" s="8">
        <v>25000</v>
      </c>
      <c r="E779" s="8" t="str" cm="1">
        <f t="array" ref="E7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79" s="8" t="s">
        <v>18</v>
      </c>
      <c r="G779" cm="1">
        <f t="array" ref="G779">_xlfn.IFS(bank1[[#This Row],[Ledger Amount Dr/Cr]]="Cr",bank1[[#This Row],[Ledger Amount]],bank1[[#This Row],[Ledger Amount Dr/Cr]]="Dr",-bank1[[#This Row],[Ledger Amount]])</f>
        <v>-25000</v>
      </c>
      <c r="H779">
        <f>IFERROR(SUM(bank1[[#Headers],[Net]]:bank1[[#This Row],[Net]]),"")</f>
        <v>900041.7300000001</v>
      </c>
      <c r="I779" t="s">
        <v>10</v>
      </c>
    </row>
    <row r="780" spans="1:9" x14ac:dyDescent="0.35">
      <c r="A780" s="7">
        <v>45349</v>
      </c>
      <c r="B780" s="8" t="s">
        <v>9</v>
      </c>
      <c r="C780" s="8" t="s">
        <v>35</v>
      </c>
      <c r="D780" s="8">
        <v>500</v>
      </c>
      <c r="E780" s="8" t="str" cm="1">
        <f t="array" ref="E7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0" s="8" t="s">
        <v>233</v>
      </c>
      <c r="G780" cm="1">
        <f t="array" ref="G780">_xlfn.IFS(bank1[[#This Row],[Ledger Amount Dr/Cr]]="Cr",bank1[[#This Row],[Ledger Amount]],bank1[[#This Row],[Ledger Amount Dr/Cr]]="Dr",-bank1[[#This Row],[Ledger Amount]])</f>
        <v>-500</v>
      </c>
      <c r="H780">
        <f>IFERROR(SUM(bank1[[#Headers],[Net]]:bank1[[#This Row],[Net]]),"")</f>
        <v>899541.7300000001</v>
      </c>
      <c r="I780" t="s">
        <v>10</v>
      </c>
    </row>
    <row r="781" spans="1:9" x14ac:dyDescent="0.35">
      <c r="A781" s="7">
        <v>45349</v>
      </c>
      <c r="B781" s="8" t="s">
        <v>11</v>
      </c>
      <c r="C781" s="8" t="s">
        <v>12</v>
      </c>
      <c r="D781" s="8">
        <v>34500</v>
      </c>
      <c r="E781" s="8" t="str" cm="1">
        <f t="array" ref="E7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81" s="8" t="s">
        <v>209</v>
      </c>
      <c r="G781" cm="1">
        <f t="array" ref="G781">_xlfn.IFS(bank1[[#This Row],[Ledger Amount Dr/Cr]]="Cr",bank1[[#This Row],[Ledger Amount]],bank1[[#This Row],[Ledger Amount Dr/Cr]]="Dr",-bank1[[#This Row],[Ledger Amount]])</f>
        <v>34500</v>
      </c>
      <c r="H781">
        <f>IFERROR(SUM(bank1[[#Headers],[Net]]:bank1[[#This Row],[Net]]),"")</f>
        <v>934041.7300000001</v>
      </c>
      <c r="I781" t="s">
        <v>10</v>
      </c>
    </row>
    <row r="782" spans="1:9" x14ac:dyDescent="0.35">
      <c r="A782" s="7">
        <v>45350</v>
      </c>
      <c r="B782" s="8" t="s">
        <v>15</v>
      </c>
      <c r="C782" s="8" t="s">
        <v>16</v>
      </c>
      <c r="D782" s="8">
        <v>1200</v>
      </c>
      <c r="E782" s="8" t="str" cm="1">
        <f t="array" ref="E7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2" s="8" t="s">
        <v>162</v>
      </c>
      <c r="G782" cm="1">
        <f t="array" ref="G782">_xlfn.IFS(bank1[[#This Row],[Ledger Amount Dr/Cr]]="Cr",bank1[[#This Row],[Ledger Amount]],bank1[[#This Row],[Ledger Amount Dr/Cr]]="Dr",-bank1[[#This Row],[Ledger Amount]])</f>
        <v>-1200</v>
      </c>
      <c r="H782">
        <f>IFERROR(SUM(bank1[[#Headers],[Net]]:bank1[[#This Row],[Net]]),"")</f>
        <v>932841.7300000001</v>
      </c>
      <c r="I782" t="s">
        <v>10</v>
      </c>
    </row>
    <row r="783" spans="1:9" x14ac:dyDescent="0.35">
      <c r="A783" s="7">
        <v>45351</v>
      </c>
      <c r="B783" s="8" t="s">
        <v>9</v>
      </c>
      <c r="C783" s="8" t="s">
        <v>35</v>
      </c>
      <c r="D783" s="8">
        <v>610</v>
      </c>
      <c r="E783" s="8" t="str" cm="1">
        <f t="array" ref="E7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3" s="8" t="s">
        <v>192</v>
      </c>
      <c r="G783" cm="1">
        <f t="array" ref="G783">_xlfn.IFS(bank1[[#This Row],[Ledger Amount Dr/Cr]]="Cr",bank1[[#This Row],[Ledger Amount]],bank1[[#This Row],[Ledger Amount Dr/Cr]]="Dr",-bank1[[#This Row],[Ledger Amount]])</f>
        <v>-610</v>
      </c>
      <c r="H783">
        <f>IFERROR(SUM(bank1[[#Headers],[Net]]:bank1[[#This Row],[Net]]),"")</f>
        <v>932231.7300000001</v>
      </c>
      <c r="I783" t="s">
        <v>10</v>
      </c>
    </row>
    <row r="784" spans="1:9" x14ac:dyDescent="0.35">
      <c r="A784" s="7">
        <v>45351</v>
      </c>
      <c r="B784" s="8" t="s">
        <v>11</v>
      </c>
      <c r="C784" s="8" t="s">
        <v>12</v>
      </c>
      <c r="D784" s="8">
        <v>99995.28</v>
      </c>
      <c r="E784" s="8" t="str" cm="1">
        <f t="array" ref="E7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84" s="8" t="s">
        <v>28</v>
      </c>
      <c r="G784" cm="1">
        <f t="array" ref="G784">_xlfn.IFS(bank1[[#This Row],[Ledger Amount Dr/Cr]]="Cr",bank1[[#This Row],[Ledger Amount]],bank1[[#This Row],[Ledger Amount Dr/Cr]]="Dr",-bank1[[#This Row],[Ledger Amount]])</f>
        <v>99995.28</v>
      </c>
      <c r="H784">
        <f>IFERROR(SUM(bank1[[#Headers],[Net]]:bank1[[#This Row],[Net]]),"")</f>
        <v>1032227.0100000001</v>
      </c>
      <c r="I784" t="s">
        <v>10</v>
      </c>
    </row>
    <row r="785" spans="1:9" x14ac:dyDescent="0.35">
      <c r="A785" s="7">
        <v>45351</v>
      </c>
      <c r="B785" s="8" t="s">
        <v>15</v>
      </c>
      <c r="C785" s="8" t="s">
        <v>16</v>
      </c>
      <c r="D785" s="8">
        <v>1000</v>
      </c>
      <c r="E785" s="8" t="str" cm="1">
        <f t="array" ref="E7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5" s="8" t="s">
        <v>225</v>
      </c>
      <c r="G785" cm="1">
        <f t="array" ref="G785">_xlfn.IFS(bank1[[#This Row],[Ledger Amount Dr/Cr]]="Cr",bank1[[#This Row],[Ledger Amount]],bank1[[#This Row],[Ledger Amount Dr/Cr]]="Dr",-bank1[[#This Row],[Ledger Amount]])</f>
        <v>-1000</v>
      </c>
      <c r="H785">
        <f>IFERROR(SUM(bank1[[#Headers],[Net]]:bank1[[#This Row],[Net]]),"")</f>
        <v>1031227.0100000001</v>
      </c>
      <c r="I785" t="s">
        <v>10</v>
      </c>
    </row>
    <row r="786" spans="1:9" x14ac:dyDescent="0.35">
      <c r="A786" s="7">
        <v>45351</v>
      </c>
      <c r="B786" s="8" t="s">
        <v>9</v>
      </c>
      <c r="C786" s="8" t="s">
        <v>35</v>
      </c>
      <c r="D786" s="8">
        <v>500</v>
      </c>
      <c r="E786" s="8" t="str" cm="1">
        <f t="array" ref="E7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6" s="8" t="s">
        <v>211</v>
      </c>
      <c r="G786" cm="1">
        <f t="array" ref="G786">_xlfn.IFS(bank1[[#This Row],[Ledger Amount Dr/Cr]]="Cr",bank1[[#This Row],[Ledger Amount]],bank1[[#This Row],[Ledger Amount Dr/Cr]]="Dr",-bank1[[#This Row],[Ledger Amount]])</f>
        <v>-500</v>
      </c>
      <c r="H786">
        <f>IFERROR(SUM(bank1[[#Headers],[Net]]:bank1[[#This Row],[Net]]),"")</f>
        <v>1030727.0100000001</v>
      </c>
      <c r="I786" t="s">
        <v>10</v>
      </c>
    </row>
    <row r="787" spans="1:9" x14ac:dyDescent="0.35">
      <c r="A787" s="7">
        <v>45351</v>
      </c>
      <c r="B787" s="8" t="s">
        <v>15</v>
      </c>
      <c r="C787" s="8" t="s">
        <v>16</v>
      </c>
      <c r="D787" s="8">
        <v>1150</v>
      </c>
      <c r="E787" s="8" t="str" cm="1">
        <f t="array" ref="E7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7" s="8" t="s">
        <v>18</v>
      </c>
      <c r="G787" cm="1">
        <f t="array" ref="G787">_xlfn.IFS(bank1[[#This Row],[Ledger Amount Dr/Cr]]="Cr",bank1[[#This Row],[Ledger Amount]],bank1[[#This Row],[Ledger Amount Dr/Cr]]="Dr",-bank1[[#This Row],[Ledger Amount]])</f>
        <v>-1150</v>
      </c>
      <c r="H787">
        <f>IFERROR(SUM(bank1[[#Headers],[Net]]:bank1[[#This Row],[Net]]),"")</f>
        <v>1029577.0100000001</v>
      </c>
      <c r="I787" t="s">
        <v>10</v>
      </c>
    </row>
    <row r="788" spans="1:9" x14ac:dyDescent="0.35">
      <c r="A788" s="7">
        <v>45352</v>
      </c>
      <c r="B788" s="8" t="s">
        <v>15</v>
      </c>
      <c r="C788" s="8" t="s">
        <v>16</v>
      </c>
      <c r="D788" s="8">
        <v>7000</v>
      </c>
      <c r="E788" s="8" t="str" cm="1">
        <f t="array" ref="E7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8" s="8" t="s">
        <v>124</v>
      </c>
      <c r="G788" cm="1">
        <f t="array" ref="G788">_xlfn.IFS(bank1[[#This Row],[Ledger Amount Dr/Cr]]="Cr",bank1[[#This Row],[Ledger Amount]],bank1[[#This Row],[Ledger Amount Dr/Cr]]="Dr",-bank1[[#This Row],[Ledger Amount]])</f>
        <v>-7000</v>
      </c>
      <c r="H788">
        <f>IFERROR(SUM(bank1[[#Headers],[Net]]:bank1[[#This Row],[Net]]),"")</f>
        <v>1022577.0100000001</v>
      </c>
      <c r="I788" t="s">
        <v>10</v>
      </c>
    </row>
    <row r="789" spans="1:9" x14ac:dyDescent="0.35">
      <c r="A789" s="7">
        <v>45352</v>
      </c>
      <c r="B789" s="8" t="s">
        <v>15</v>
      </c>
      <c r="C789" s="8" t="s">
        <v>16</v>
      </c>
      <c r="D789" s="8">
        <v>8500</v>
      </c>
      <c r="E789" s="8" t="str" cm="1">
        <f t="array" ref="E7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89" s="8" t="s">
        <v>129</v>
      </c>
      <c r="G789" cm="1">
        <f t="array" ref="G789">_xlfn.IFS(bank1[[#This Row],[Ledger Amount Dr/Cr]]="Cr",bank1[[#This Row],[Ledger Amount]],bank1[[#This Row],[Ledger Amount Dr/Cr]]="Dr",-bank1[[#This Row],[Ledger Amount]])</f>
        <v>-8500</v>
      </c>
      <c r="H789">
        <f>IFERROR(SUM(bank1[[#Headers],[Net]]:bank1[[#This Row],[Net]]),"")</f>
        <v>1014077.0100000001</v>
      </c>
      <c r="I789" t="s">
        <v>10</v>
      </c>
    </row>
    <row r="790" spans="1:9" x14ac:dyDescent="0.35">
      <c r="A790" s="7">
        <v>45352</v>
      </c>
      <c r="B790" s="8" t="s">
        <v>15</v>
      </c>
      <c r="C790" s="8" t="s">
        <v>16</v>
      </c>
      <c r="D790" s="8">
        <v>30000</v>
      </c>
      <c r="E790" s="8" t="str" cm="1">
        <f t="array" ref="E7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0" s="8" t="s">
        <v>18</v>
      </c>
      <c r="G790" cm="1">
        <f t="array" ref="G790">_xlfn.IFS(bank1[[#This Row],[Ledger Amount Dr/Cr]]="Cr",bank1[[#This Row],[Ledger Amount]],bank1[[#This Row],[Ledger Amount Dr/Cr]]="Dr",-bank1[[#This Row],[Ledger Amount]])</f>
        <v>-30000</v>
      </c>
      <c r="H790">
        <f>IFERROR(SUM(bank1[[#Headers],[Net]]:bank1[[#This Row],[Net]]),"")</f>
        <v>984077.01000000013</v>
      </c>
      <c r="I790" t="s">
        <v>10</v>
      </c>
    </row>
    <row r="791" spans="1:9" x14ac:dyDescent="0.35">
      <c r="A791" s="7">
        <v>45352</v>
      </c>
      <c r="B791" s="8" t="s">
        <v>11</v>
      </c>
      <c r="C791" s="8" t="s">
        <v>12</v>
      </c>
      <c r="D791" s="8">
        <v>3000</v>
      </c>
      <c r="E791" s="8" t="str" cm="1">
        <f t="array" ref="E7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791" s="8" t="s">
        <v>234</v>
      </c>
      <c r="G791" cm="1">
        <f t="array" ref="G791">_xlfn.IFS(bank1[[#This Row],[Ledger Amount Dr/Cr]]="Cr",bank1[[#This Row],[Ledger Amount]],bank1[[#This Row],[Ledger Amount Dr/Cr]]="Dr",-bank1[[#This Row],[Ledger Amount]])</f>
        <v>3000</v>
      </c>
      <c r="H791">
        <f>IFERROR(SUM(bank1[[#Headers],[Net]]:bank1[[#This Row],[Net]]),"")</f>
        <v>987077.01000000013</v>
      </c>
      <c r="I791" t="s">
        <v>10</v>
      </c>
    </row>
    <row r="792" spans="1:9" x14ac:dyDescent="0.35">
      <c r="A792" s="7">
        <v>45352</v>
      </c>
      <c r="B792" s="8" t="s">
        <v>9</v>
      </c>
      <c r="C792" s="8" t="s">
        <v>35</v>
      </c>
      <c r="D792" s="8">
        <v>750</v>
      </c>
      <c r="E792" s="8" t="str" cm="1">
        <f t="array" ref="E7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2" s="8" t="s">
        <v>235</v>
      </c>
      <c r="G792" cm="1">
        <f t="array" ref="G792">_xlfn.IFS(bank1[[#This Row],[Ledger Amount Dr/Cr]]="Cr",bank1[[#This Row],[Ledger Amount]],bank1[[#This Row],[Ledger Amount Dr/Cr]]="Dr",-bank1[[#This Row],[Ledger Amount]])</f>
        <v>-750</v>
      </c>
      <c r="H792">
        <f>IFERROR(SUM(bank1[[#Headers],[Net]]:bank1[[#This Row],[Net]]),"")</f>
        <v>986327.01000000013</v>
      </c>
      <c r="I792" t="s">
        <v>10</v>
      </c>
    </row>
    <row r="793" spans="1:9" x14ac:dyDescent="0.35">
      <c r="A793" s="7">
        <v>45352</v>
      </c>
      <c r="B793" s="8" t="s">
        <v>15</v>
      </c>
      <c r="C793" s="8" t="s">
        <v>16</v>
      </c>
      <c r="D793" s="8">
        <v>1000</v>
      </c>
      <c r="E793" s="8" t="str" cm="1">
        <f t="array" ref="E7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3" s="8" t="s">
        <v>124</v>
      </c>
      <c r="G793" cm="1">
        <f t="array" ref="G793">_xlfn.IFS(bank1[[#This Row],[Ledger Amount Dr/Cr]]="Cr",bank1[[#This Row],[Ledger Amount]],bank1[[#This Row],[Ledger Amount Dr/Cr]]="Dr",-bank1[[#This Row],[Ledger Amount]])</f>
        <v>-1000</v>
      </c>
      <c r="H793">
        <f>IFERROR(SUM(bank1[[#Headers],[Net]]:bank1[[#This Row],[Net]]),"")</f>
        <v>985327.01000000013</v>
      </c>
      <c r="I793" t="s">
        <v>10</v>
      </c>
    </row>
    <row r="794" spans="1:9" x14ac:dyDescent="0.35">
      <c r="A794" s="7">
        <v>45352</v>
      </c>
      <c r="B794" s="8" t="s">
        <v>15</v>
      </c>
      <c r="C794" s="8" t="s">
        <v>16</v>
      </c>
      <c r="D794" s="8">
        <v>1000</v>
      </c>
      <c r="E794" s="8" t="str" cm="1">
        <f t="array" ref="E7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4" s="8" t="s">
        <v>236</v>
      </c>
      <c r="G794" cm="1">
        <f t="array" ref="G794">_xlfn.IFS(bank1[[#This Row],[Ledger Amount Dr/Cr]]="Cr",bank1[[#This Row],[Ledger Amount]],bank1[[#This Row],[Ledger Amount Dr/Cr]]="Dr",-bank1[[#This Row],[Ledger Amount]])</f>
        <v>-1000</v>
      </c>
      <c r="H794">
        <f>IFERROR(SUM(bank1[[#Headers],[Net]]:bank1[[#This Row],[Net]]),"")</f>
        <v>984327.01000000013</v>
      </c>
      <c r="I794" t="s">
        <v>10</v>
      </c>
    </row>
    <row r="795" spans="1:9" x14ac:dyDescent="0.35">
      <c r="A795" s="7">
        <v>45353</v>
      </c>
      <c r="B795" s="8" t="s">
        <v>37</v>
      </c>
      <c r="C795" s="8" t="s">
        <v>38</v>
      </c>
      <c r="D795" s="8">
        <v>1</v>
      </c>
      <c r="E795" s="8" t="str" cm="1">
        <f t="array" ref="E7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795" cm="1">
        <f t="array" ref="G795">_xlfn.IFS(bank1[[#This Row],[Ledger Amount Dr/Cr]]="Cr",bank1[[#This Row],[Ledger Amount]],bank1[[#This Row],[Ledger Amount Dr/Cr]]="Dr",-bank1[[#This Row],[Ledger Amount]])</f>
        <v>1</v>
      </c>
      <c r="H795">
        <f>IFERROR(SUM(bank1[[#Headers],[Net]]:bank1[[#This Row],[Net]]),"")</f>
        <v>984328.01000000013</v>
      </c>
      <c r="I795" t="s">
        <v>10</v>
      </c>
    </row>
    <row r="796" spans="1:9" x14ac:dyDescent="0.35">
      <c r="A796" s="7">
        <v>45353</v>
      </c>
      <c r="B796" s="8" t="s">
        <v>37</v>
      </c>
      <c r="C796" s="8" t="s">
        <v>38</v>
      </c>
      <c r="D796" s="8">
        <v>1</v>
      </c>
      <c r="E796" s="8" t="str" cm="1">
        <f t="array" ref="E7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G796" cm="1">
        <f t="array" ref="G796">_xlfn.IFS(bank1[[#This Row],[Ledger Amount Dr/Cr]]="Cr",bank1[[#This Row],[Ledger Amount]],bank1[[#This Row],[Ledger Amount Dr/Cr]]="Dr",-bank1[[#This Row],[Ledger Amount]])</f>
        <v>1</v>
      </c>
      <c r="H796">
        <f>IFERROR(SUM(bank1[[#Headers],[Net]]:bank1[[#This Row],[Net]]),"")</f>
        <v>984329.01000000013</v>
      </c>
      <c r="I796" t="s">
        <v>10</v>
      </c>
    </row>
    <row r="797" spans="1:9" x14ac:dyDescent="0.35">
      <c r="A797" s="7">
        <v>45353</v>
      </c>
      <c r="B797" s="8" t="s">
        <v>15</v>
      </c>
      <c r="C797" s="8" t="s">
        <v>16</v>
      </c>
      <c r="D797" s="8">
        <v>23000</v>
      </c>
      <c r="E797" s="8" t="str" cm="1">
        <f t="array" ref="E7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7" s="8" t="s">
        <v>18</v>
      </c>
      <c r="G797" cm="1">
        <f t="array" ref="G797">_xlfn.IFS(bank1[[#This Row],[Ledger Amount Dr/Cr]]="Cr",bank1[[#This Row],[Ledger Amount]],bank1[[#This Row],[Ledger Amount Dr/Cr]]="Dr",-bank1[[#This Row],[Ledger Amount]])</f>
        <v>-23000</v>
      </c>
      <c r="H797">
        <f>IFERROR(SUM(bank1[[#Headers],[Net]]:bank1[[#This Row],[Net]]),"")</f>
        <v>961329.01000000013</v>
      </c>
      <c r="I797" t="s">
        <v>10</v>
      </c>
    </row>
    <row r="798" spans="1:9" x14ac:dyDescent="0.35">
      <c r="A798" s="7">
        <v>45353</v>
      </c>
      <c r="B798" s="8" t="s">
        <v>15</v>
      </c>
      <c r="C798" s="8" t="s">
        <v>16</v>
      </c>
      <c r="D798" s="8">
        <v>800</v>
      </c>
      <c r="E798" s="8" t="str" cm="1">
        <f t="array" ref="E7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8" s="8" t="s">
        <v>199</v>
      </c>
      <c r="G798" cm="1">
        <f t="array" ref="G798">_xlfn.IFS(bank1[[#This Row],[Ledger Amount Dr/Cr]]="Cr",bank1[[#This Row],[Ledger Amount]],bank1[[#This Row],[Ledger Amount Dr/Cr]]="Dr",-bank1[[#This Row],[Ledger Amount]])</f>
        <v>-800</v>
      </c>
      <c r="H798">
        <f>IFERROR(SUM(bank1[[#Headers],[Net]]:bank1[[#This Row],[Net]]),"")</f>
        <v>960529.01000000013</v>
      </c>
      <c r="I798" t="s">
        <v>10</v>
      </c>
    </row>
    <row r="799" spans="1:9" x14ac:dyDescent="0.35">
      <c r="A799" s="7">
        <v>45353</v>
      </c>
      <c r="B799" s="8" t="s">
        <v>15</v>
      </c>
      <c r="C799" s="8" t="s">
        <v>16</v>
      </c>
      <c r="D799" s="8">
        <v>8500</v>
      </c>
      <c r="E799" s="8" t="str" cm="1">
        <f t="array" ref="E7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799" s="8" t="s">
        <v>129</v>
      </c>
      <c r="G799" cm="1">
        <f t="array" ref="G799">_xlfn.IFS(bank1[[#This Row],[Ledger Amount Dr/Cr]]="Cr",bank1[[#This Row],[Ledger Amount]],bank1[[#This Row],[Ledger Amount Dr/Cr]]="Dr",-bank1[[#This Row],[Ledger Amount]])</f>
        <v>-8500</v>
      </c>
      <c r="H799">
        <f>IFERROR(SUM(bank1[[#Headers],[Net]]:bank1[[#This Row],[Net]]),"")</f>
        <v>952029.01000000013</v>
      </c>
      <c r="I799" t="s">
        <v>10</v>
      </c>
    </row>
    <row r="800" spans="1:9" x14ac:dyDescent="0.35">
      <c r="A800" s="7">
        <v>45354</v>
      </c>
      <c r="B800" s="8" t="s">
        <v>15</v>
      </c>
      <c r="C800" s="8" t="s">
        <v>16</v>
      </c>
      <c r="D800" s="8">
        <v>1600</v>
      </c>
      <c r="E800" s="8" t="str" cm="1">
        <f t="array" ref="E8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0" s="8" t="s">
        <v>237</v>
      </c>
      <c r="G800" cm="1">
        <f t="array" ref="G800">_xlfn.IFS(bank1[[#This Row],[Ledger Amount Dr/Cr]]="Cr",bank1[[#This Row],[Ledger Amount]],bank1[[#This Row],[Ledger Amount Dr/Cr]]="Dr",-bank1[[#This Row],[Ledger Amount]])</f>
        <v>-1600</v>
      </c>
      <c r="H800">
        <f>IFERROR(SUM(bank1[[#Headers],[Net]]:bank1[[#This Row],[Net]]),"")</f>
        <v>950429.01000000013</v>
      </c>
      <c r="I800" t="s">
        <v>10</v>
      </c>
    </row>
    <row r="801" spans="1:9" x14ac:dyDescent="0.35">
      <c r="A801" s="7">
        <v>45354</v>
      </c>
      <c r="B801" s="8" t="s">
        <v>15</v>
      </c>
      <c r="C801" s="8" t="s">
        <v>16</v>
      </c>
      <c r="D801" s="8">
        <v>2000</v>
      </c>
      <c r="E801" s="8" t="str" cm="1">
        <f t="array" ref="E8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1" s="8" t="s">
        <v>238</v>
      </c>
      <c r="G801" cm="1">
        <f t="array" ref="G801">_xlfn.IFS(bank1[[#This Row],[Ledger Amount Dr/Cr]]="Cr",bank1[[#This Row],[Ledger Amount]],bank1[[#This Row],[Ledger Amount Dr/Cr]]="Dr",-bank1[[#This Row],[Ledger Amount]])</f>
        <v>-2000</v>
      </c>
      <c r="H801">
        <f>IFERROR(SUM(bank1[[#Headers],[Net]]:bank1[[#This Row],[Net]]),"")</f>
        <v>948429.01000000013</v>
      </c>
      <c r="I801" t="s">
        <v>10</v>
      </c>
    </row>
    <row r="802" spans="1:9" x14ac:dyDescent="0.35">
      <c r="A802" s="7">
        <v>45354</v>
      </c>
      <c r="B802" s="8" t="s">
        <v>9</v>
      </c>
      <c r="C802" s="8" t="s">
        <v>35</v>
      </c>
      <c r="D802" s="8">
        <v>450</v>
      </c>
      <c r="E802" s="8" t="str" cm="1">
        <f t="array" ref="E8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2" s="8" t="s">
        <v>239</v>
      </c>
      <c r="G802" cm="1">
        <f t="array" ref="G802">_xlfn.IFS(bank1[[#This Row],[Ledger Amount Dr/Cr]]="Cr",bank1[[#This Row],[Ledger Amount]],bank1[[#This Row],[Ledger Amount Dr/Cr]]="Dr",-bank1[[#This Row],[Ledger Amount]])</f>
        <v>-450</v>
      </c>
      <c r="H802">
        <f>IFERROR(SUM(bank1[[#Headers],[Net]]:bank1[[#This Row],[Net]]),"")</f>
        <v>947979.01000000013</v>
      </c>
      <c r="I802" t="s">
        <v>10</v>
      </c>
    </row>
    <row r="803" spans="1:9" x14ac:dyDescent="0.35">
      <c r="A803" s="7">
        <v>45354</v>
      </c>
      <c r="B803" s="8" t="s">
        <v>9</v>
      </c>
      <c r="C803" s="8" t="s">
        <v>35</v>
      </c>
      <c r="D803" s="8">
        <v>600</v>
      </c>
      <c r="E803" s="8" t="str" cm="1">
        <f t="array" ref="E8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3" s="8" t="s">
        <v>159</v>
      </c>
      <c r="G803" cm="1">
        <f t="array" ref="G803">_xlfn.IFS(bank1[[#This Row],[Ledger Amount Dr/Cr]]="Cr",bank1[[#This Row],[Ledger Amount]],bank1[[#This Row],[Ledger Amount Dr/Cr]]="Dr",-bank1[[#This Row],[Ledger Amount]])</f>
        <v>-600</v>
      </c>
      <c r="H803">
        <f>IFERROR(SUM(bank1[[#Headers],[Net]]:bank1[[#This Row],[Net]]),"")</f>
        <v>947379.01000000013</v>
      </c>
      <c r="I803" t="s">
        <v>10</v>
      </c>
    </row>
    <row r="804" spans="1:9" x14ac:dyDescent="0.35">
      <c r="A804" s="7">
        <v>45354</v>
      </c>
      <c r="B804" s="8" t="s">
        <v>15</v>
      </c>
      <c r="C804" s="8" t="s">
        <v>16</v>
      </c>
      <c r="D804" s="8">
        <v>8500</v>
      </c>
      <c r="E804" s="8" t="str" cm="1">
        <f t="array" ref="E8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4" s="8" t="s">
        <v>240</v>
      </c>
      <c r="G804" cm="1">
        <f t="array" ref="G804">_xlfn.IFS(bank1[[#This Row],[Ledger Amount Dr/Cr]]="Cr",bank1[[#This Row],[Ledger Amount]],bank1[[#This Row],[Ledger Amount Dr/Cr]]="Dr",-bank1[[#This Row],[Ledger Amount]])</f>
        <v>-8500</v>
      </c>
      <c r="H804">
        <f>IFERROR(SUM(bank1[[#Headers],[Net]]:bank1[[#This Row],[Net]]),"")</f>
        <v>938879.01000000013</v>
      </c>
      <c r="I804" t="s">
        <v>10</v>
      </c>
    </row>
    <row r="805" spans="1:9" x14ac:dyDescent="0.35">
      <c r="A805" s="7">
        <v>45354</v>
      </c>
      <c r="B805" s="8" t="s">
        <v>15</v>
      </c>
      <c r="C805" s="8" t="s">
        <v>16</v>
      </c>
      <c r="D805" s="8">
        <v>10000</v>
      </c>
      <c r="E805" s="8" t="str" cm="1">
        <f t="array" ref="E8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5" s="8" t="s">
        <v>124</v>
      </c>
      <c r="G805" cm="1">
        <f t="array" ref="G805">_xlfn.IFS(bank1[[#This Row],[Ledger Amount Dr/Cr]]="Cr",bank1[[#This Row],[Ledger Amount]],bank1[[#This Row],[Ledger Amount Dr/Cr]]="Dr",-bank1[[#This Row],[Ledger Amount]])</f>
        <v>-10000</v>
      </c>
      <c r="H805">
        <f>IFERROR(SUM(bank1[[#Headers],[Net]]:bank1[[#This Row],[Net]]),"")</f>
        <v>928879.01000000013</v>
      </c>
      <c r="I805" t="s">
        <v>10</v>
      </c>
    </row>
    <row r="806" spans="1:9" x14ac:dyDescent="0.35">
      <c r="A806" s="7">
        <v>45354</v>
      </c>
      <c r="B806" s="8" t="s">
        <v>15</v>
      </c>
      <c r="C806" s="8" t="s">
        <v>16</v>
      </c>
      <c r="D806" s="8">
        <v>2000</v>
      </c>
      <c r="E806" s="8" t="str" cm="1">
        <f t="array" ref="E8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6" s="8" t="s">
        <v>241</v>
      </c>
      <c r="G806" cm="1">
        <f t="array" ref="G806">_xlfn.IFS(bank1[[#This Row],[Ledger Amount Dr/Cr]]="Cr",bank1[[#This Row],[Ledger Amount]],bank1[[#This Row],[Ledger Amount Dr/Cr]]="Dr",-bank1[[#This Row],[Ledger Amount]])</f>
        <v>-2000</v>
      </c>
      <c r="H806">
        <f>IFERROR(SUM(bank1[[#Headers],[Net]]:bank1[[#This Row],[Net]]),"")</f>
        <v>926879.01000000013</v>
      </c>
      <c r="I806" t="s">
        <v>10</v>
      </c>
    </row>
    <row r="807" spans="1:9" x14ac:dyDescent="0.35">
      <c r="A807" s="7">
        <v>45355</v>
      </c>
      <c r="B807" s="8" t="s">
        <v>15</v>
      </c>
      <c r="C807" s="8" t="s">
        <v>16</v>
      </c>
      <c r="D807" s="8">
        <v>15000</v>
      </c>
      <c r="E807" s="8" t="str" cm="1">
        <f t="array" ref="E8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7" s="8" t="s">
        <v>18</v>
      </c>
      <c r="G807" cm="1">
        <f t="array" ref="G807">_xlfn.IFS(bank1[[#This Row],[Ledger Amount Dr/Cr]]="Cr",bank1[[#This Row],[Ledger Amount]],bank1[[#This Row],[Ledger Amount Dr/Cr]]="Dr",-bank1[[#This Row],[Ledger Amount]])</f>
        <v>-15000</v>
      </c>
      <c r="H807">
        <f>IFERROR(SUM(bank1[[#Headers],[Net]]:bank1[[#This Row],[Net]]),"")</f>
        <v>911879.01000000013</v>
      </c>
      <c r="I807" t="s">
        <v>10</v>
      </c>
    </row>
    <row r="808" spans="1:9" x14ac:dyDescent="0.35">
      <c r="A808" s="7">
        <v>45355</v>
      </c>
      <c r="B808" s="8" t="s">
        <v>9</v>
      </c>
      <c r="C808" s="8" t="s">
        <v>35</v>
      </c>
      <c r="D808" s="8">
        <v>250</v>
      </c>
      <c r="E808" s="8" t="str" cm="1">
        <f t="array" ref="E8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8" s="8" t="s">
        <v>192</v>
      </c>
      <c r="G808" cm="1">
        <f t="array" ref="G808">_xlfn.IFS(bank1[[#This Row],[Ledger Amount Dr/Cr]]="Cr",bank1[[#This Row],[Ledger Amount]],bank1[[#This Row],[Ledger Amount Dr/Cr]]="Dr",-bank1[[#This Row],[Ledger Amount]])</f>
        <v>-250</v>
      </c>
      <c r="H808">
        <f>IFERROR(SUM(bank1[[#Headers],[Net]]:bank1[[#This Row],[Net]]),"")</f>
        <v>911629.01000000013</v>
      </c>
      <c r="I808" t="s">
        <v>10</v>
      </c>
    </row>
    <row r="809" spans="1:9" x14ac:dyDescent="0.35">
      <c r="A809" s="7">
        <v>45355</v>
      </c>
      <c r="B809" s="8" t="s">
        <v>15</v>
      </c>
      <c r="C809" s="8" t="s">
        <v>16</v>
      </c>
      <c r="D809" s="8">
        <v>2000</v>
      </c>
      <c r="E809" s="8" t="str" cm="1">
        <f t="array" ref="E8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09" s="8" t="s">
        <v>18</v>
      </c>
      <c r="G809" cm="1">
        <f t="array" ref="G809">_xlfn.IFS(bank1[[#This Row],[Ledger Amount Dr/Cr]]="Cr",bank1[[#This Row],[Ledger Amount]],bank1[[#This Row],[Ledger Amount Dr/Cr]]="Dr",-bank1[[#This Row],[Ledger Amount]])</f>
        <v>-2000</v>
      </c>
      <c r="H809">
        <f>IFERROR(SUM(bank1[[#Headers],[Net]]:bank1[[#This Row],[Net]]),"")</f>
        <v>909629.01000000013</v>
      </c>
      <c r="I809" t="s">
        <v>10</v>
      </c>
    </row>
    <row r="810" spans="1:9" x14ac:dyDescent="0.35">
      <c r="A810" s="7">
        <v>45355</v>
      </c>
      <c r="B810" s="8" t="s">
        <v>15</v>
      </c>
      <c r="C810" s="8" t="s">
        <v>16</v>
      </c>
      <c r="D810" s="8">
        <v>100000</v>
      </c>
      <c r="E810" s="8" t="str" cm="1">
        <f t="array" ref="E8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0" s="8" t="s">
        <v>122</v>
      </c>
      <c r="G810" cm="1">
        <f t="array" ref="G810">_xlfn.IFS(bank1[[#This Row],[Ledger Amount Dr/Cr]]="Cr",bank1[[#This Row],[Ledger Amount]],bank1[[#This Row],[Ledger Amount Dr/Cr]]="Dr",-bank1[[#This Row],[Ledger Amount]])</f>
        <v>-100000</v>
      </c>
      <c r="H810">
        <f>IFERROR(SUM(bank1[[#Headers],[Net]]:bank1[[#This Row],[Net]]),"")</f>
        <v>809629.01000000013</v>
      </c>
      <c r="I810" t="s">
        <v>10</v>
      </c>
    </row>
    <row r="811" spans="1:9" x14ac:dyDescent="0.35">
      <c r="A811" s="7">
        <v>45355</v>
      </c>
      <c r="B811" s="8" t="s">
        <v>9</v>
      </c>
      <c r="C811" s="8" t="s">
        <v>22</v>
      </c>
      <c r="D811" s="8">
        <v>17.7</v>
      </c>
      <c r="E811" s="8" t="str" cm="1">
        <f t="array" ref="E8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11" cm="1">
        <f t="array" ref="G811">_xlfn.IFS(bank1[[#This Row],[Ledger Amount Dr/Cr]]="Cr",bank1[[#This Row],[Ledger Amount]],bank1[[#This Row],[Ledger Amount Dr/Cr]]="Dr",-bank1[[#This Row],[Ledger Amount]])</f>
        <v>-17.7</v>
      </c>
      <c r="H811">
        <f>IFERROR(SUM(bank1[[#Headers],[Net]]:bank1[[#This Row],[Net]]),"")</f>
        <v>809611.31000000017</v>
      </c>
      <c r="I811" t="s">
        <v>10</v>
      </c>
    </row>
    <row r="812" spans="1:9" x14ac:dyDescent="0.35">
      <c r="A812" s="7">
        <v>45355</v>
      </c>
      <c r="B812" s="8" t="s">
        <v>15</v>
      </c>
      <c r="C812" s="8" t="s">
        <v>16</v>
      </c>
      <c r="D812" s="8">
        <v>25000</v>
      </c>
      <c r="E812" s="8" t="str" cm="1">
        <f t="array" ref="E8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2" s="8" t="s">
        <v>242</v>
      </c>
      <c r="G812" cm="1">
        <f t="array" ref="G812">_xlfn.IFS(bank1[[#This Row],[Ledger Amount Dr/Cr]]="Cr",bank1[[#This Row],[Ledger Amount]],bank1[[#This Row],[Ledger Amount Dr/Cr]]="Dr",-bank1[[#This Row],[Ledger Amount]])</f>
        <v>-25000</v>
      </c>
      <c r="H812">
        <f>IFERROR(SUM(bank1[[#Headers],[Net]]:bank1[[#This Row],[Net]]),"")</f>
        <v>784611.31000000017</v>
      </c>
      <c r="I812" t="s">
        <v>10</v>
      </c>
    </row>
    <row r="813" spans="1:9" x14ac:dyDescent="0.35">
      <c r="A813" s="7">
        <v>45355</v>
      </c>
      <c r="B813" s="8" t="s">
        <v>15</v>
      </c>
      <c r="C813" s="8" t="s">
        <v>16</v>
      </c>
      <c r="D813" s="8">
        <v>25000</v>
      </c>
      <c r="E813" s="8" t="str" cm="1">
        <f t="array" ref="E8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3" s="8" t="s">
        <v>151</v>
      </c>
      <c r="G813" cm="1">
        <f t="array" ref="G813">_xlfn.IFS(bank1[[#This Row],[Ledger Amount Dr/Cr]]="Cr",bank1[[#This Row],[Ledger Amount]],bank1[[#This Row],[Ledger Amount Dr/Cr]]="Dr",-bank1[[#This Row],[Ledger Amount]])</f>
        <v>-25000</v>
      </c>
      <c r="H813">
        <f>IFERROR(SUM(bank1[[#Headers],[Net]]:bank1[[#This Row],[Net]]),"")</f>
        <v>759611.31000000017</v>
      </c>
      <c r="I813" t="s">
        <v>10</v>
      </c>
    </row>
    <row r="814" spans="1:9" x14ac:dyDescent="0.35">
      <c r="A814" s="7">
        <v>45355</v>
      </c>
      <c r="B814" s="8" t="s">
        <v>9</v>
      </c>
      <c r="C814" s="8" t="s">
        <v>35</v>
      </c>
      <c r="D814" s="8">
        <v>500</v>
      </c>
      <c r="E814" s="8" t="str" cm="1">
        <f t="array" ref="E8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4" s="8" t="s">
        <v>243</v>
      </c>
      <c r="G814" cm="1">
        <f t="array" ref="G814">_xlfn.IFS(bank1[[#This Row],[Ledger Amount Dr/Cr]]="Cr",bank1[[#This Row],[Ledger Amount]],bank1[[#This Row],[Ledger Amount Dr/Cr]]="Dr",-bank1[[#This Row],[Ledger Amount]])</f>
        <v>-500</v>
      </c>
      <c r="H814">
        <f>IFERROR(SUM(bank1[[#Headers],[Net]]:bank1[[#This Row],[Net]]),"")</f>
        <v>759111.31000000017</v>
      </c>
      <c r="I814" t="s">
        <v>10</v>
      </c>
    </row>
    <row r="815" spans="1:9" x14ac:dyDescent="0.35">
      <c r="A815" s="7">
        <v>45355</v>
      </c>
      <c r="B815" s="8" t="s">
        <v>15</v>
      </c>
      <c r="C815" s="8" t="s">
        <v>16</v>
      </c>
      <c r="D815" s="8">
        <v>10000</v>
      </c>
      <c r="E815" s="8" t="str" cm="1">
        <f t="array" ref="E8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5" s="8" t="s">
        <v>18</v>
      </c>
      <c r="G815" cm="1">
        <f t="array" ref="G815">_xlfn.IFS(bank1[[#This Row],[Ledger Amount Dr/Cr]]="Cr",bank1[[#This Row],[Ledger Amount]],bank1[[#This Row],[Ledger Amount Dr/Cr]]="Dr",-bank1[[#This Row],[Ledger Amount]])</f>
        <v>-10000</v>
      </c>
      <c r="H815">
        <f>IFERROR(SUM(bank1[[#Headers],[Net]]:bank1[[#This Row],[Net]]),"")</f>
        <v>749111.31000000017</v>
      </c>
      <c r="I815" t="s">
        <v>10</v>
      </c>
    </row>
    <row r="816" spans="1:9" x14ac:dyDescent="0.35">
      <c r="A816" s="7">
        <v>45355</v>
      </c>
      <c r="B816" s="8" t="s">
        <v>15</v>
      </c>
      <c r="C816" s="8" t="s">
        <v>16</v>
      </c>
      <c r="D816" s="8">
        <v>10000</v>
      </c>
      <c r="E816" s="8" t="str" cm="1">
        <f t="array" ref="E8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6" s="8" t="s">
        <v>124</v>
      </c>
      <c r="G816" cm="1">
        <f t="array" ref="G816">_xlfn.IFS(bank1[[#This Row],[Ledger Amount Dr/Cr]]="Cr",bank1[[#This Row],[Ledger Amount]],bank1[[#This Row],[Ledger Amount Dr/Cr]]="Dr",-bank1[[#This Row],[Ledger Amount]])</f>
        <v>-10000</v>
      </c>
      <c r="H816">
        <f>IFERROR(SUM(bank1[[#Headers],[Net]]:bank1[[#This Row],[Net]]),"")</f>
        <v>739111.31000000017</v>
      </c>
      <c r="I816" t="s">
        <v>10</v>
      </c>
    </row>
    <row r="817" spans="1:9" x14ac:dyDescent="0.35">
      <c r="A817" s="7">
        <v>45355</v>
      </c>
      <c r="B817" s="8" t="s">
        <v>9</v>
      </c>
      <c r="C817" s="8" t="s">
        <v>35</v>
      </c>
      <c r="D817" s="8">
        <v>2440</v>
      </c>
      <c r="E817" s="8" t="str" cm="1">
        <f t="array" ref="E8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7" s="8" t="s">
        <v>244</v>
      </c>
      <c r="G817" cm="1">
        <f t="array" ref="G817">_xlfn.IFS(bank1[[#This Row],[Ledger Amount Dr/Cr]]="Cr",bank1[[#This Row],[Ledger Amount]],bank1[[#This Row],[Ledger Amount Dr/Cr]]="Dr",-bank1[[#This Row],[Ledger Amount]])</f>
        <v>-2440</v>
      </c>
      <c r="H817">
        <f>IFERROR(SUM(bank1[[#Headers],[Net]]:bank1[[#This Row],[Net]]),"")</f>
        <v>736671.31000000017</v>
      </c>
      <c r="I817" t="s">
        <v>10</v>
      </c>
    </row>
    <row r="818" spans="1:9" x14ac:dyDescent="0.35">
      <c r="A818" s="7">
        <v>45355</v>
      </c>
      <c r="B818" s="8" t="s">
        <v>9</v>
      </c>
      <c r="C818" s="8" t="s">
        <v>35</v>
      </c>
      <c r="D818" s="8">
        <v>8</v>
      </c>
      <c r="E818" s="8" t="str" cm="1">
        <f t="array" ref="E8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8" s="8" t="s">
        <v>244</v>
      </c>
      <c r="G818" cm="1">
        <f t="array" ref="G818">_xlfn.IFS(bank1[[#This Row],[Ledger Amount Dr/Cr]]="Cr",bank1[[#This Row],[Ledger Amount]],bank1[[#This Row],[Ledger Amount Dr/Cr]]="Dr",-bank1[[#This Row],[Ledger Amount]])</f>
        <v>-8</v>
      </c>
      <c r="H818">
        <f>IFERROR(SUM(bank1[[#Headers],[Net]]:bank1[[#This Row],[Net]]),"")</f>
        <v>736663.31000000017</v>
      </c>
      <c r="I818" t="s">
        <v>10</v>
      </c>
    </row>
    <row r="819" spans="1:9" x14ac:dyDescent="0.35">
      <c r="A819" s="7">
        <v>45356</v>
      </c>
      <c r="B819" s="8" t="s">
        <v>15</v>
      </c>
      <c r="C819" s="8" t="s">
        <v>16</v>
      </c>
      <c r="D819" s="8">
        <v>2000</v>
      </c>
      <c r="E819" s="8" t="str" cm="1">
        <f t="array" ref="E8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19" s="8" t="s">
        <v>18</v>
      </c>
      <c r="G819" cm="1">
        <f t="array" ref="G819">_xlfn.IFS(bank1[[#This Row],[Ledger Amount Dr/Cr]]="Cr",bank1[[#This Row],[Ledger Amount]],bank1[[#This Row],[Ledger Amount Dr/Cr]]="Dr",-bank1[[#This Row],[Ledger Amount]])</f>
        <v>-2000</v>
      </c>
      <c r="H819">
        <f>IFERROR(SUM(bank1[[#Headers],[Net]]:bank1[[#This Row],[Net]]),"")</f>
        <v>734663.31000000017</v>
      </c>
      <c r="I819" t="s">
        <v>10</v>
      </c>
    </row>
    <row r="820" spans="1:9" x14ac:dyDescent="0.35">
      <c r="A820" s="7">
        <v>45356</v>
      </c>
      <c r="B820" s="8" t="s">
        <v>15</v>
      </c>
      <c r="C820" s="8" t="s">
        <v>16</v>
      </c>
      <c r="D820" s="8">
        <v>2000</v>
      </c>
      <c r="E820" s="8" t="str" cm="1">
        <f t="array" ref="E8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0" s="8" t="s">
        <v>18</v>
      </c>
      <c r="G820" cm="1">
        <f t="array" ref="G820">_xlfn.IFS(bank1[[#This Row],[Ledger Amount Dr/Cr]]="Cr",bank1[[#This Row],[Ledger Amount]],bank1[[#This Row],[Ledger Amount Dr/Cr]]="Dr",-bank1[[#This Row],[Ledger Amount]])</f>
        <v>-2000</v>
      </c>
      <c r="H820">
        <f>IFERROR(SUM(bank1[[#Headers],[Net]]:bank1[[#This Row],[Net]]),"")</f>
        <v>732663.31000000017</v>
      </c>
      <c r="I820" t="s">
        <v>10</v>
      </c>
    </row>
    <row r="821" spans="1:9" x14ac:dyDescent="0.35">
      <c r="A821" s="7">
        <v>45356</v>
      </c>
      <c r="B821" s="8" t="s">
        <v>15</v>
      </c>
      <c r="C821" s="8" t="s">
        <v>16</v>
      </c>
      <c r="D821" s="8">
        <v>8000</v>
      </c>
      <c r="E821" s="8" t="str" cm="1">
        <f t="array" ref="E8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1" s="8" t="s">
        <v>18</v>
      </c>
      <c r="G821" cm="1">
        <f t="array" ref="G821">_xlfn.IFS(bank1[[#This Row],[Ledger Amount Dr/Cr]]="Cr",bank1[[#This Row],[Ledger Amount]],bank1[[#This Row],[Ledger Amount Dr/Cr]]="Dr",-bank1[[#This Row],[Ledger Amount]])</f>
        <v>-8000</v>
      </c>
      <c r="H821">
        <f>IFERROR(SUM(bank1[[#Headers],[Net]]:bank1[[#This Row],[Net]]),"")</f>
        <v>724663.31000000017</v>
      </c>
      <c r="I821" t="s">
        <v>10</v>
      </c>
    </row>
    <row r="822" spans="1:9" x14ac:dyDescent="0.35">
      <c r="A822" s="7">
        <v>45356</v>
      </c>
      <c r="B822" s="8" t="s">
        <v>11</v>
      </c>
      <c r="C822" s="8" t="s">
        <v>12</v>
      </c>
      <c r="D822" s="8">
        <v>28600</v>
      </c>
      <c r="E822" s="8" t="str" cm="1">
        <f t="array" ref="E8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22" s="8" t="s">
        <v>227</v>
      </c>
      <c r="G822" cm="1">
        <f t="array" ref="G822">_xlfn.IFS(bank1[[#This Row],[Ledger Amount Dr/Cr]]="Cr",bank1[[#This Row],[Ledger Amount]],bank1[[#This Row],[Ledger Amount Dr/Cr]]="Dr",-bank1[[#This Row],[Ledger Amount]])</f>
        <v>28600</v>
      </c>
      <c r="H822">
        <f>IFERROR(SUM(bank1[[#Headers],[Net]]:bank1[[#This Row],[Net]]),"")</f>
        <v>753263.31000000017</v>
      </c>
      <c r="I822" t="s">
        <v>10</v>
      </c>
    </row>
    <row r="823" spans="1:9" x14ac:dyDescent="0.35">
      <c r="A823" s="7">
        <v>45356</v>
      </c>
      <c r="B823" s="8" t="s">
        <v>15</v>
      </c>
      <c r="C823" s="8" t="s">
        <v>16</v>
      </c>
      <c r="D823" s="8">
        <v>3000</v>
      </c>
      <c r="E823" s="8" t="str" cm="1">
        <f t="array" ref="E8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3" s="8" t="s">
        <v>215</v>
      </c>
      <c r="G823" cm="1">
        <f t="array" ref="G823">_xlfn.IFS(bank1[[#This Row],[Ledger Amount Dr/Cr]]="Cr",bank1[[#This Row],[Ledger Amount]],bank1[[#This Row],[Ledger Amount Dr/Cr]]="Dr",-bank1[[#This Row],[Ledger Amount]])</f>
        <v>-3000</v>
      </c>
      <c r="H823">
        <f>IFERROR(SUM(bank1[[#Headers],[Net]]:bank1[[#This Row],[Net]]),"")</f>
        <v>750263.31000000017</v>
      </c>
      <c r="I823" t="s">
        <v>10</v>
      </c>
    </row>
    <row r="824" spans="1:9" x14ac:dyDescent="0.35">
      <c r="A824" s="7">
        <v>45356</v>
      </c>
      <c r="B824" s="8" t="s">
        <v>11</v>
      </c>
      <c r="C824" s="8" t="s">
        <v>12</v>
      </c>
      <c r="D824" s="8">
        <v>100000</v>
      </c>
      <c r="E824" s="8" t="str" cm="1">
        <f t="array" ref="E8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24" s="8" t="s">
        <v>245</v>
      </c>
      <c r="G824" cm="1">
        <f t="array" ref="G824">_xlfn.IFS(bank1[[#This Row],[Ledger Amount Dr/Cr]]="Cr",bank1[[#This Row],[Ledger Amount]],bank1[[#This Row],[Ledger Amount Dr/Cr]]="Dr",-bank1[[#This Row],[Ledger Amount]])</f>
        <v>100000</v>
      </c>
      <c r="H824">
        <f>IFERROR(SUM(bank1[[#Headers],[Net]]:bank1[[#This Row],[Net]]),"")</f>
        <v>850263.31000000017</v>
      </c>
      <c r="I824" t="s">
        <v>10</v>
      </c>
    </row>
    <row r="825" spans="1:9" x14ac:dyDescent="0.35">
      <c r="A825" s="7">
        <v>45356</v>
      </c>
      <c r="B825" s="8" t="s">
        <v>11</v>
      </c>
      <c r="C825" s="8" t="s">
        <v>12</v>
      </c>
      <c r="D825" s="8">
        <v>100000</v>
      </c>
      <c r="E825" s="8" t="str" cm="1">
        <f t="array" ref="E8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25" s="8" t="s">
        <v>245</v>
      </c>
      <c r="G825" cm="1">
        <f t="array" ref="G825">_xlfn.IFS(bank1[[#This Row],[Ledger Amount Dr/Cr]]="Cr",bank1[[#This Row],[Ledger Amount]],bank1[[#This Row],[Ledger Amount Dr/Cr]]="Dr",-bank1[[#This Row],[Ledger Amount]])</f>
        <v>100000</v>
      </c>
      <c r="H825">
        <f>IFERROR(SUM(bank1[[#Headers],[Net]]:bank1[[#This Row],[Net]]),"")</f>
        <v>950263.31000000017</v>
      </c>
      <c r="I825" t="s">
        <v>10</v>
      </c>
    </row>
    <row r="826" spans="1:9" x14ac:dyDescent="0.35">
      <c r="A826" s="7">
        <v>45356</v>
      </c>
      <c r="B826" s="8" t="s">
        <v>9</v>
      </c>
      <c r="C826" s="8" t="s">
        <v>35</v>
      </c>
      <c r="D826" s="8">
        <v>2000</v>
      </c>
      <c r="E826" s="8" t="str" cm="1">
        <f t="array" ref="E8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6" s="8" t="s">
        <v>246</v>
      </c>
      <c r="G826" cm="1">
        <f t="array" ref="G826">_xlfn.IFS(bank1[[#This Row],[Ledger Amount Dr/Cr]]="Cr",bank1[[#This Row],[Ledger Amount]],bank1[[#This Row],[Ledger Amount Dr/Cr]]="Dr",-bank1[[#This Row],[Ledger Amount]])</f>
        <v>-2000</v>
      </c>
      <c r="H826">
        <f>IFERROR(SUM(bank1[[#Headers],[Net]]:bank1[[#This Row],[Net]]),"")</f>
        <v>948263.31000000017</v>
      </c>
      <c r="I826" t="s">
        <v>10</v>
      </c>
    </row>
    <row r="827" spans="1:9" x14ac:dyDescent="0.35">
      <c r="A827" s="7">
        <v>45356</v>
      </c>
      <c r="B827" s="8" t="s">
        <v>11</v>
      </c>
      <c r="C827" s="8" t="s">
        <v>12</v>
      </c>
      <c r="D827" s="8">
        <v>2000</v>
      </c>
      <c r="E827" s="8" t="str" cm="1">
        <f t="array" ref="E8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27" s="8" t="s">
        <v>247</v>
      </c>
      <c r="G827" cm="1">
        <f t="array" ref="G827">_xlfn.IFS(bank1[[#This Row],[Ledger Amount Dr/Cr]]="Cr",bank1[[#This Row],[Ledger Amount]],bank1[[#This Row],[Ledger Amount Dr/Cr]]="Dr",-bank1[[#This Row],[Ledger Amount]])</f>
        <v>2000</v>
      </c>
      <c r="H827">
        <f>IFERROR(SUM(bank1[[#Headers],[Net]]:bank1[[#This Row],[Net]]),"")</f>
        <v>950263.31000000017</v>
      </c>
      <c r="I827" t="s">
        <v>10</v>
      </c>
    </row>
    <row r="828" spans="1:9" x14ac:dyDescent="0.35">
      <c r="A828" s="7">
        <v>45356</v>
      </c>
      <c r="B828" s="8" t="s">
        <v>15</v>
      </c>
      <c r="C828" s="8" t="s">
        <v>16</v>
      </c>
      <c r="D828" s="8">
        <v>2000</v>
      </c>
      <c r="E828" s="8" t="str" cm="1">
        <f t="array" ref="E8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8" s="8" t="s">
        <v>233</v>
      </c>
      <c r="G828" cm="1">
        <f t="array" ref="G828">_xlfn.IFS(bank1[[#This Row],[Ledger Amount Dr/Cr]]="Cr",bank1[[#This Row],[Ledger Amount]],bank1[[#This Row],[Ledger Amount Dr/Cr]]="Dr",-bank1[[#This Row],[Ledger Amount]])</f>
        <v>-2000</v>
      </c>
      <c r="H828">
        <f>IFERROR(SUM(bank1[[#Headers],[Net]]:bank1[[#This Row],[Net]]),"")</f>
        <v>948263.31000000017</v>
      </c>
      <c r="I828" t="s">
        <v>10</v>
      </c>
    </row>
    <row r="829" spans="1:9" x14ac:dyDescent="0.35">
      <c r="A829" s="7">
        <v>45356</v>
      </c>
      <c r="B829" s="8" t="s">
        <v>9</v>
      </c>
      <c r="C829" s="8" t="s">
        <v>35</v>
      </c>
      <c r="D829" s="8">
        <v>400</v>
      </c>
      <c r="E829" s="8" t="str" cm="1">
        <f t="array" ref="E8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29" s="8" t="s">
        <v>248</v>
      </c>
      <c r="G829" cm="1">
        <f t="array" ref="G829">_xlfn.IFS(bank1[[#This Row],[Ledger Amount Dr/Cr]]="Cr",bank1[[#This Row],[Ledger Amount]],bank1[[#This Row],[Ledger Amount Dr/Cr]]="Dr",-bank1[[#This Row],[Ledger Amount]])</f>
        <v>-400</v>
      </c>
      <c r="H829">
        <f>IFERROR(SUM(bank1[[#Headers],[Net]]:bank1[[#This Row],[Net]]),"")</f>
        <v>947863.31000000017</v>
      </c>
      <c r="I829" t="s">
        <v>10</v>
      </c>
    </row>
    <row r="830" spans="1:9" x14ac:dyDescent="0.35">
      <c r="A830" s="7">
        <v>45356</v>
      </c>
      <c r="B830" s="8" t="s">
        <v>11</v>
      </c>
      <c r="C830" s="8" t="s">
        <v>12</v>
      </c>
      <c r="D830" s="8">
        <v>1000</v>
      </c>
      <c r="E830" s="8" t="str" cm="1">
        <f t="array" ref="E8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0" s="8" t="s">
        <v>211</v>
      </c>
      <c r="G830" cm="1">
        <f t="array" ref="G830">_xlfn.IFS(bank1[[#This Row],[Ledger Amount Dr/Cr]]="Cr",bank1[[#This Row],[Ledger Amount]],bank1[[#This Row],[Ledger Amount Dr/Cr]]="Dr",-bank1[[#This Row],[Ledger Amount]])</f>
        <v>1000</v>
      </c>
      <c r="H830">
        <f>IFERROR(SUM(bank1[[#Headers],[Net]]:bank1[[#This Row],[Net]]),"")</f>
        <v>948863.31000000017</v>
      </c>
      <c r="I830" t="s">
        <v>10</v>
      </c>
    </row>
    <row r="831" spans="1:9" x14ac:dyDescent="0.35">
      <c r="A831" s="7">
        <v>45356</v>
      </c>
      <c r="B831" s="8" t="s">
        <v>11</v>
      </c>
      <c r="C831" s="8" t="s">
        <v>12</v>
      </c>
      <c r="D831" s="8">
        <v>1000</v>
      </c>
      <c r="E831" s="8" t="str" cm="1">
        <f t="array" ref="E8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1" s="8" t="s">
        <v>162</v>
      </c>
      <c r="G831" cm="1">
        <f t="array" ref="G831">_xlfn.IFS(bank1[[#This Row],[Ledger Amount Dr/Cr]]="Cr",bank1[[#This Row],[Ledger Amount]],bank1[[#This Row],[Ledger Amount Dr/Cr]]="Dr",-bank1[[#This Row],[Ledger Amount]])</f>
        <v>1000</v>
      </c>
      <c r="H831">
        <f>IFERROR(SUM(bank1[[#Headers],[Net]]:bank1[[#This Row],[Net]]),"")</f>
        <v>949863.31000000017</v>
      </c>
      <c r="I831" t="s">
        <v>10</v>
      </c>
    </row>
    <row r="832" spans="1:9" x14ac:dyDescent="0.35">
      <c r="A832" s="7">
        <v>45356</v>
      </c>
      <c r="B832" s="8" t="s">
        <v>37</v>
      </c>
      <c r="C832" s="10" t="s">
        <v>303</v>
      </c>
      <c r="D832" s="8">
        <v>700</v>
      </c>
      <c r="E832" s="8" t="str" cm="1">
        <f t="array" ref="E8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2" s="8" t="s">
        <v>211</v>
      </c>
      <c r="G832" cm="1">
        <f t="array" ref="G832">_xlfn.IFS(bank1[[#This Row],[Ledger Amount Dr/Cr]]="Cr",bank1[[#This Row],[Ledger Amount]],bank1[[#This Row],[Ledger Amount Dr/Cr]]="Dr",-bank1[[#This Row],[Ledger Amount]])</f>
        <v>700</v>
      </c>
      <c r="H832">
        <f>IFERROR(SUM(bank1[[#Headers],[Net]]:bank1[[#This Row],[Net]]),"")</f>
        <v>950563.31000000017</v>
      </c>
      <c r="I832" t="s">
        <v>10</v>
      </c>
    </row>
    <row r="833" spans="1:9" x14ac:dyDescent="0.35">
      <c r="A833" s="7">
        <v>45356</v>
      </c>
      <c r="B833" s="8" t="s">
        <v>9</v>
      </c>
      <c r="C833" s="8" t="s">
        <v>35</v>
      </c>
      <c r="D833" s="8">
        <v>1000</v>
      </c>
      <c r="E833" s="8" t="str" cm="1">
        <f t="array" ref="E8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33" s="8" t="s">
        <v>246</v>
      </c>
      <c r="G833" cm="1">
        <f t="array" ref="G833">_xlfn.IFS(bank1[[#This Row],[Ledger Amount Dr/Cr]]="Cr",bank1[[#This Row],[Ledger Amount]],bank1[[#This Row],[Ledger Amount Dr/Cr]]="Dr",-bank1[[#This Row],[Ledger Amount]])</f>
        <v>-1000</v>
      </c>
      <c r="H833">
        <f>IFERROR(SUM(bank1[[#Headers],[Net]]:bank1[[#This Row],[Net]]),"")</f>
        <v>949563.31000000017</v>
      </c>
      <c r="I833" t="s">
        <v>10</v>
      </c>
    </row>
    <row r="834" spans="1:9" x14ac:dyDescent="0.35">
      <c r="A834" s="7">
        <v>45356</v>
      </c>
      <c r="B834" s="8" t="s">
        <v>11</v>
      </c>
      <c r="C834" s="8" t="s">
        <v>12</v>
      </c>
      <c r="D834" s="8">
        <v>1000</v>
      </c>
      <c r="E834" s="8" t="str" cm="1">
        <f t="array" ref="E8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4" s="8" t="s">
        <v>211</v>
      </c>
      <c r="G834" cm="1">
        <f t="array" ref="G834">_xlfn.IFS(bank1[[#This Row],[Ledger Amount Dr/Cr]]="Cr",bank1[[#This Row],[Ledger Amount]],bank1[[#This Row],[Ledger Amount Dr/Cr]]="Dr",-bank1[[#This Row],[Ledger Amount]])</f>
        <v>1000</v>
      </c>
      <c r="H834">
        <f>IFERROR(SUM(bank1[[#Headers],[Net]]:bank1[[#This Row],[Net]]),"")</f>
        <v>950563.31000000017</v>
      </c>
      <c r="I834" t="s">
        <v>10</v>
      </c>
    </row>
    <row r="835" spans="1:9" x14ac:dyDescent="0.35">
      <c r="A835" s="7">
        <v>45356</v>
      </c>
      <c r="B835" s="8" t="s">
        <v>11</v>
      </c>
      <c r="C835" s="8" t="s">
        <v>12</v>
      </c>
      <c r="D835" s="8">
        <v>15000</v>
      </c>
      <c r="E835" s="8" t="str" cm="1">
        <f t="array" ref="E8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5" s="8" t="s">
        <v>250</v>
      </c>
      <c r="G835" cm="1">
        <f t="array" ref="G835">_xlfn.IFS(bank1[[#This Row],[Ledger Amount Dr/Cr]]="Cr",bank1[[#This Row],[Ledger Amount]],bank1[[#This Row],[Ledger Amount Dr/Cr]]="Dr",-bank1[[#This Row],[Ledger Amount]])</f>
        <v>15000</v>
      </c>
      <c r="H835">
        <f>IFERROR(SUM(bank1[[#Headers],[Net]]:bank1[[#This Row],[Net]]),"")</f>
        <v>965563.31000000017</v>
      </c>
      <c r="I835" t="s">
        <v>10</v>
      </c>
    </row>
    <row r="836" spans="1:9" x14ac:dyDescent="0.35">
      <c r="A836" s="7">
        <v>45356</v>
      </c>
      <c r="B836" s="8" t="s">
        <v>11</v>
      </c>
      <c r="C836" s="8" t="s">
        <v>12</v>
      </c>
      <c r="D836" s="8">
        <v>2000</v>
      </c>
      <c r="E836" s="8" t="str" cm="1">
        <f t="array" ref="E8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36" s="8" t="s">
        <v>211</v>
      </c>
      <c r="G836" cm="1">
        <f t="array" ref="G836">_xlfn.IFS(bank1[[#This Row],[Ledger Amount Dr/Cr]]="Cr",bank1[[#This Row],[Ledger Amount]],bank1[[#This Row],[Ledger Amount Dr/Cr]]="Dr",-bank1[[#This Row],[Ledger Amount]])</f>
        <v>2000</v>
      </c>
      <c r="H836">
        <f>IFERROR(SUM(bank1[[#Headers],[Net]]:bank1[[#This Row],[Net]]),"")</f>
        <v>967563.31000000017</v>
      </c>
      <c r="I836" t="s">
        <v>10</v>
      </c>
    </row>
    <row r="837" spans="1:9" x14ac:dyDescent="0.35">
      <c r="A837" s="7">
        <v>45356</v>
      </c>
      <c r="B837" s="8" t="s">
        <v>9</v>
      </c>
      <c r="C837" s="8" t="s">
        <v>35</v>
      </c>
      <c r="D837" s="8">
        <v>68</v>
      </c>
      <c r="E837" s="8" t="str" cm="1">
        <f t="array" ref="E8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37" s="8" t="s">
        <v>67</v>
      </c>
      <c r="G837" cm="1">
        <f t="array" ref="G837">_xlfn.IFS(bank1[[#This Row],[Ledger Amount Dr/Cr]]="Cr",bank1[[#This Row],[Ledger Amount]],bank1[[#This Row],[Ledger Amount Dr/Cr]]="Dr",-bank1[[#This Row],[Ledger Amount]])</f>
        <v>-68</v>
      </c>
      <c r="H837">
        <f>IFERROR(SUM(bank1[[#Headers],[Net]]:bank1[[#This Row],[Net]]),"")</f>
        <v>967495.31000000017</v>
      </c>
      <c r="I837" t="s">
        <v>10</v>
      </c>
    </row>
    <row r="838" spans="1:9" x14ac:dyDescent="0.35">
      <c r="A838" s="7">
        <v>45356</v>
      </c>
      <c r="B838" s="8" t="s">
        <v>9</v>
      </c>
      <c r="C838" s="8" t="s">
        <v>35</v>
      </c>
      <c r="D838" s="8">
        <v>30</v>
      </c>
      <c r="E838" s="8" t="str" cm="1">
        <f t="array" ref="E8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38" s="8" t="s">
        <v>249</v>
      </c>
      <c r="G838" cm="1">
        <f t="array" ref="G838">_xlfn.IFS(bank1[[#This Row],[Ledger Amount Dr/Cr]]="Cr",bank1[[#This Row],[Ledger Amount]],bank1[[#This Row],[Ledger Amount Dr/Cr]]="Dr",-bank1[[#This Row],[Ledger Amount]])</f>
        <v>-30</v>
      </c>
      <c r="H838">
        <f>IFERROR(SUM(bank1[[#Headers],[Net]]:bank1[[#This Row],[Net]]),"")</f>
        <v>967465.31000000017</v>
      </c>
      <c r="I838" t="s">
        <v>10</v>
      </c>
    </row>
    <row r="839" spans="1:9" x14ac:dyDescent="0.35">
      <c r="A839" s="7">
        <v>45356</v>
      </c>
      <c r="B839" s="8" t="s">
        <v>15</v>
      </c>
      <c r="C839" s="8" t="s">
        <v>16</v>
      </c>
      <c r="D839" s="8">
        <v>2500</v>
      </c>
      <c r="E839" s="8" t="str" cm="1">
        <f t="array" ref="E8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39" s="8" t="s">
        <v>18</v>
      </c>
      <c r="G839" cm="1">
        <f t="array" ref="G839">_xlfn.IFS(bank1[[#This Row],[Ledger Amount Dr/Cr]]="Cr",bank1[[#This Row],[Ledger Amount]],bank1[[#This Row],[Ledger Amount Dr/Cr]]="Dr",-bank1[[#This Row],[Ledger Amount]])</f>
        <v>-2500</v>
      </c>
      <c r="H839">
        <f>IFERROR(SUM(bank1[[#Headers],[Net]]:bank1[[#This Row],[Net]]),"")</f>
        <v>964965.31000000017</v>
      </c>
      <c r="I839" t="s">
        <v>10</v>
      </c>
    </row>
    <row r="840" spans="1:9" x14ac:dyDescent="0.35">
      <c r="A840" s="7">
        <v>45357</v>
      </c>
      <c r="B840" s="8" t="s">
        <v>15</v>
      </c>
      <c r="C840" s="8" t="s">
        <v>16</v>
      </c>
      <c r="D840" s="8">
        <v>3200</v>
      </c>
      <c r="E840" s="8" t="str" cm="1">
        <f t="array" ref="E8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40" s="8" t="s">
        <v>18</v>
      </c>
      <c r="G840" cm="1">
        <f t="array" ref="G840">_xlfn.IFS(bank1[[#This Row],[Ledger Amount Dr/Cr]]="Cr",bank1[[#This Row],[Ledger Amount]],bank1[[#This Row],[Ledger Amount Dr/Cr]]="Dr",-bank1[[#This Row],[Ledger Amount]])</f>
        <v>-3200</v>
      </c>
      <c r="H840">
        <f>IFERROR(SUM(bank1[[#Headers],[Net]]:bank1[[#This Row],[Net]]),"")</f>
        <v>961765.31000000017</v>
      </c>
      <c r="I840" t="s">
        <v>10</v>
      </c>
    </row>
    <row r="841" spans="1:9" x14ac:dyDescent="0.35">
      <c r="A841" s="7">
        <v>45357</v>
      </c>
      <c r="B841" s="8" t="s">
        <v>11</v>
      </c>
      <c r="C841" s="8" t="s">
        <v>12</v>
      </c>
      <c r="D841" s="8">
        <v>1000</v>
      </c>
      <c r="E841" s="8" t="str" cm="1">
        <f t="array" ref="E8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41" s="8" t="s">
        <v>211</v>
      </c>
      <c r="G841" cm="1">
        <f t="array" ref="G841">_xlfn.IFS(bank1[[#This Row],[Ledger Amount Dr/Cr]]="Cr",bank1[[#This Row],[Ledger Amount]],bank1[[#This Row],[Ledger Amount Dr/Cr]]="Dr",-bank1[[#This Row],[Ledger Amount]])</f>
        <v>1000</v>
      </c>
      <c r="H841">
        <f>IFERROR(SUM(bank1[[#Headers],[Net]]:bank1[[#This Row],[Net]]),"")</f>
        <v>962765.31000000017</v>
      </c>
      <c r="I841" t="s">
        <v>10</v>
      </c>
    </row>
    <row r="842" spans="1:9" x14ac:dyDescent="0.35">
      <c r="A842" s="7">
        <v>45357</v>
      </c>
      <c r="B842" s="8" t="s">
        <v>11</v>
      </c>
      <c r="C842" s="8" t="s">
        <v>12</v>
      </c>
      <c r="D842" s="8">
        <v>1000</v>
      </c>
      <c r="E842" s="8" t="str" cm="1">
        <f t="array" ref="E8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42" s="8" t="s">
        <v>241</v>
      </c>
      <c r="G842" cm="1">
        <f t="array" ref="G842">_xlfn.IFS(bank1[[#This Row],[Ledger Amount Dr/Cr]]="Cr",bank1[[#This Row],[Ledger Amount]],bank1[[#This Row],[Ledger Amount Dr/Cr]]="Dr",-bank1[[#This Row],[Ledger Amount]])</f>
        <v>1000</v>
      </c>
      <c r="H842">
        <f>IFERROR(SUM(bank1[[#Headers],[Net]]:bank1[[#This Row],[Net]]),"")</f>
        <v>963765.31000000017</v>
      </c>
      <c r="I842" t="s">
        <v>10</v>
      </c>
    </row>
    <row r="843" spans="1:9" x14ac:dyDescent="0.35">
      <c r="A843" s="7">
        <v>45357</v>
      </c>
      <c r="B843" s="8" t="s">
        <v>15</v>
      </c>
      <c r="C843" s="8" t="s">
        <v>16</v>
      </c>
      <c r="D843" s="8">
        <v>3000</v>
      </c>
      <c r="E843" s="8" t="str" cm="1">
        <f t="array" ref="E8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43" s="8" t="s">
        <v>236</v>
      </c>
      <c r="G843" cm="1">
        <f t="array" ref="G843">_xlfn.IFS(bank1[[#This Row],[Ledger Amount Dr/Cr]]="Cr",bank1[[#This Row],[Ledger Amount]],bank1[[#This Row],[Ledger Amount Dr/Cr]]="Dr",-bank1[[#This Row],[Ledger Amount]])</f>
        <v>-3000</v>
      </c>
      <c r="H843">
        <f>IFERROR(SUM(bank1[[#Headers],[Net]]:bank1[[#This Row],[Net]]),"")</f>
        <v>960765.31000000017</v>
      </c>
      <c r="I843" t="s">
        <v>10</v>
      </c>
    </row>
    <row r="844" spans="1:9" x14ac:dyDescent="0.35">
      <c r="A844" s="7">
        <v>45357</v>
      </c>
      <c r="B844" s="8" t="s">
        <v>15</v>
      </c>
      <c r="C844" s="8" t="s">
        <v>16</v>
      </c>
      <c r="D844" s="8">
        <v>1000</v>
      </c>
      <c r="E844" s="8" t="str" cm="1">
        <f t="array" ref="E8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44" s="8" t="s">
        <v>302</v>
      </c>
      <c r="G844" cm="1">
        <f t="array" ref="G844">_xlfn.IFS(bank1[[#This Row],[Ledger Amount Dr/Cr]]="Cr",bank1[[#This Row],[Ledger Amount]],bank1[[#This Row],[Ledger Amount Dr/Cr]]="Dr",-bank1[[#This Row],[Ledger Amount]])</f>
        <v>-1000</v>
      </c>
      <c r="H844">
        <f>IFERROR(SUM(bank1[[#Headers],[Net]]:bank1[[#This Row],[Net]]),"")</f>
        <v>959765.31000000017</v>
      </c>
      <c r="I844" t="s">
        <v>10</v>
      </c>
    </row>
    <row r="845" spans="1:9" x14ac:dyDescent="0.35">
      <c r="A845" s="7">
        <v>45357</v>
      </c>
      <c r="B845" s="8" t="s">
        <v>15</v>
      </c>
      <c r="C845" s="8" t="s">
        <v>16</v>
      </c>
      <c r="D845" s="8">
        <v>1000</v>
      </c>
      <c r="E845" s="8" t="str" cm="1">
        <f t="array" ref="E8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45" s="8" t="s">
        <v>302</v>
      </c>
      <c r="G845" cm="1">
        <f t="array" ref="G845">_xlfn.IFS(bank1[[#This Row],[Ledger Amount Dr/Cr]]="Cr",bank1[[#This Row],[Ledger Amount]],bank1[[#This Row],[Ledger Amount Dr/Cr]]="Dr",-bank1[[#This Row],[Ledger Amount]])</f>
        <v>-1000</v>
      </c>
      <c r="H845">
        <f>IFERROR(SUM(bank1[[#Headers],[Net]]:bank1[[#This Row],[Net]]),"")</f>
        <v>958765.31000000017</v>
      </c>
      <c r="I845" t="s">
        <v>10</v>
      </c>
    </row>
    <row r="846" spans="1:9" x14ac:dyDescent="0.35">
      <c r="A846" s="7">
        <v>45357</v>
      </c>
      <c r="B846" s="8" t="s">
        <v>9</v>
      </c>
      <c r="C846" s="8" t="s">
        <v>22</v>
      </c>
      <c r="D846" s="8">
        <v>590</v>
      </c>
      <c r="E846" s="8" t="str" cm="1">
        <f t="array" ref="E8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46" cm="1">
        <f t="array" ref="G846">_xlfn.IFS(bank1[[#This Row],[Ledger Amount Dr/Cr]]="Cr",bank1[[#This Row],[Ledger Amount]],bank1[[#This Row],[Ledger Amount Dr/Cr]]="Dr",-bank1[[#This Row],[Ledger Amount]])</f>
        <v>-590</v>
      </c>
      <c r="H846">
        <f>IFERROR(SUM(bank1[[#Headers],[Net]]:bank1[[#This Row],[Net]]),"")</f>
        <v>958175.31000000017</v>
      </c>
      <c r="I846" t="s">
        <v>10</v>
      </c>
    </row>
    <row r="847" spans="1:9" x14ac:dyDescent="0.35">
      <c r="A847" s="7">
        <v>45357</v>
      </c>
      <c r="B847" s="8" t="s">
        <v>9</v>
      </c>
      <c r="C847" s="8" t="s">
        <v>22</v>
      </c>
      <c r="D847" s="8">
        <v>1475</v>
      </c>
      <c r="E847" s="8" t="str" cm="1">
        <f t="array" ref="E8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47" cm="1">
        <f t="array" ref="G847">_xlfn.IFS(bank1[[#This Row],[Ledger Amount Dr/Cr]]="Cr",bank1[[#This Row],[Ledger Amount]],bank1[[#This Row],[Ledger Amount Dr/Cr]]="Dr",-bank1[[#This Row],[Ledger Amount]])</f>
        <v>-1475</v>
      </c>
      <c r="H847">
        <f>IFERROR(SUM(bank1[[#Headers],[Net]]:bank1[[#This Row],[Net]]),"")</f>
        <v>956700.31000000017</v>
      </c>
      <c r="I847" t="s">
        <v>10</v>
      </c>
    </row>
    <row r="848" spans="1:9" x14ac:dyDescent="0.35">
      <c r="A848" s="7">
        <v>45357</v>
      </c>
      <c r="B848" s="8" t="s">
        <v>11</v>
      </c>
      <c r="C848" s="8" t="s">
        <v>12</v>
      </c>
      <c r="D848" s="8">
        <v>28200</v>
      </c>
      <c r="E848" s="8" t="str" cm="1">
        <f t="array" ref="E8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48" s="8" t="s">
        <v>250</v>
      </c>
      <c r="G848" cm="1">
        <f t="array" ref="G848">_xlfn.IFS(bank1[[#This Row],[Ledger Amount Dr/Cr]]="Cr",bank1[[#This Row],[Ledger Amount]],bank1[[#This Row],[Ledger Amount Dr/Cr]]="Dr",-bank1[[#This Row],[Ledger Amount]])</f>
        <v>28200</v>
      </c>
      <c r="H848">
        <f>IFERROR(SUM(bank1[[#Headers],[Net]]:bank1[[#This Row],[Net]]),"")</f>
        <v>984900.31000000017</v>
      </c>
      <c r="I848" t="s">
        <v>10</v>
      </c>
    </row>
    <row r="849" spans="1:9" x14ac:dyDescent="0.35">
      <c r="A849" s="7">
        <v>45357</v>
      </c>
      <c r="B849" s="8" t="s">
        <v>11</v>
      </c>
      <c r="C849" s="8" t="s">
        <v>12</v>
      </c>
      <c r="D849" s="8">
        <v>2000</v>
      </c>
      <c r="E849" s="8" t="str" cm="1">
        <f t="array" ref="E8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49" s="8" t="s">
        <v>175</v>
      </c>
      <c r="G849" cm="1">
        <f t="array" ref="G849">_xlfn.IFS(bank1[[#This Row],[Ledger Amount Dr/Cr]]="Cr",bank1[[#This Row],[Ledger Amount]],bank1[[#This Row],[Ledger Amount Dr/Cr]]="Dr",-bank1[[#This Row],[Ledger Amount]])</f>
        <v>2000</v>
      </c>
      <c r="H849">
        <f>IFERROR(SUM(bank1[[#Headers],[Net]]:bank1[[#This Row],[Net]]),"")</f>
        <v>986900.31000000017</v>
      </c>
      <c r="I849" t="s">
        <v>10</v>
      </c>
    </row>
    <row r="850" spans="1:9" x14ac:dyDescent="0.35">
      <c r="A850" s="7">
        <v>45357</v>
      </c>
      <c r="B850" s="8" t="s">
        <v>9</v>
      </c>
      <c r="C850" s="8" t="s">
        <v>35</v>
      </c>
      <c r="D850" s="8">
        <v>2000</v>
      </c>
      <c r="E850" s="8" t="str" cm="1">
        <f t="array" ref="E8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0" s="8" t="s">
        <v>251</v>
      </c>
      <c r="G850" cm="1">
        <f t="array" ref="G850">_xlfn.IFS(bank1[[#This Row],[Ledger Amount Dr/Cr]]="Cr",bank1[[#This Row],[Ledger Amount]],bank1[[#This Row],[Ledger Amount Dr/Cr]]="Dr",-bank1[[#This Row],[Ledger Amount]])</f>
        <v>-2000</v>
      </c>
      <c r="H850">
        <f>IFERROR(SUM(bank1[[#Headers],[Net]]:bank1[[#This Row],[Net]]),"")</f>
        <v>984900.31000000017</v>
      </c>
      <c r="I850" t="s">
        <v>10</v>
      </c>
    </row>
    <row r="851" spans="1:9" x14ac:dyDescent="0.35">
      <c r="A851" s="7">
        <v>45357</v>
      </c>
      <c r="B851" s="8" t="s">
        <v>37</v>
      </c>
      <c r="C851" s="10" t="s">
        <v>303</v>
      </c>
      <c r="D851" s="8">
        <v>1000</v>
      </c>
      <c r="E851" s="8" t="str" cm="1">
        <f t="array" ref="E8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51" s="8" t="s">
        <v>251</v>
      </c>
      <c r="G851" cm="1">
        <f t="array" ref="G851">_xlfn.IFS(bank1[[#This Row],[Ledger Amount Dr/Cr]]="Cr",bank1[[#This Row],[Ledger Amount]],bank1[[#This Row],[Ledger Amount Dr/Cr]]="Dr",-bank1[[#This Row],[Ledger Amount]])</f>
        <v>1000</v>
      </c>
      <c r="H851">
        <f>IFERROR(SUM(bank1[[#Headers],[Net]]:bank1[[#This Row],[Net]]),"")</f>
        <v>985900.31000000017</v>
      </c>
      <c r="I851" t="s">
        <v>10</v>
      </c>
    </row>
    <row r="852" spans="1:9" x14ac:dyDescent="0.35">
      <c r="A852" s="7">
        <v>45357</v>
      </c>
      <c r="B852" s="8" t="s">
        <v>15</v>
      </c>
      <c r="C852" s="8" t="s">
        <v>16</v>
      </c>
      <c r="D852" s="8">
        <v>10000</v>
      </c>
      <c r="E852" s="8" t="str" cm="1">
        <f t="array" ref="E8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2" s="8" t="s">
        <v>124</v>
      </c>
      <c r="G852" cm="1">
        <f t="array" ref="G852">_xlfn.IFS(bank1[[#This Row],[Ledger Amount Dr/Cr]]="Cr",bank1[[#This Row],[Ledger Amount]],bank1[[#This Row],[Ledger Amount Dr/Cr]]="Dr",-bank1[[#This Row],[Ledger Amount]])</f>
        <v>-10000</v>
      </c>
      <c r="H852">
        <f>IFERROR(SUM(bank1[[#Headers],[Net]]:bank1[[#This Row],[Net]]),"")</f>
        <v>975900.31000000017</v>
      </c>
      <c r="I852" t="s">
        <v>10</v>
      </c>
    </row>
    <row r="853" spans="1:9" x14ac:dyDescent="0.35">
      <c r="A853" s="7">
        <v>45357</v>
      </c>
      <c r="B853" s="8" t="s">
        <v>15</v>
      </c>
      <c r="C853" s="8" t="s">
        <v>16</v>
      </c>
      <c r="D853" s="8">
        <v>10000</v>
      </c>
      <c r="E853" s="8" t="str" cm="1">
        <f t="array" ref="E8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3" s="8" t="s">
        <v>124</v>
      </c>
      <c r="G853" cm="1">
        <f t="array" ref="G853">_xlfn.IFS(bank1[[#This Row],[Ledger Amount Dr/Cr]]="Cr",bank1[[#This Row],[Ledger Amount]],bank1[[#This Row],[Ledger Amount Dr/Cr]]="Dr",-bank1[[#This Row],[Ledger Amount]])</f>
        <v>-10000</v>
      </c>
      <c r="H853">
        <f>IFERROR(SUM(bank1[[#Headers],[Net]]:bank1[[#This Row],[Net]]),"")</f>
        <v>965900.31000000017</v>
      </c>
      <c r="I853" t="s">
        <v>10</v>
      </c>
    </row>
    <row r="854" spans="1:9" x14ac:dyDescent="0.35">
      <c r="A854" s="7">
        <v>45329</v>
      </c>
      <c r="B854" s="8" t="s">
        <v>15</v>
      </c>
      <c r="C854" s="8" t="s">
        <v>16</v>
      </c>
      <c r="D854" s="8">
        <v>2000</v>
      </c>
      <c r="E854" s="8" t="str" cm="1">
        <f t="array" ref="E8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4" s="8" t="s">
        <v>248</v>
      </c>
      <c r="G854" cm="1">
        <f t="array" ref="G854">_xlfn.IFS(bank1[[#This Row],[Ledger Amount Dr/Cr]]="Cr",bank1[[#This Row],[Ledger Amount]],bank1[[#This Row],[Ledger Amount Dr/Cr]]="Dr",-bank1[[#This Row],[Ledger Amount]])</f>
        <v>-2000</v>
      </c>
      <c r="H854">
        <f>IFERROR(SUM(bank1[[#Headers],[Net]]:bank1[[#This Row],[Net]]),"")</f>
        <v>963900.31000000017</v>
      </c>
      <c r="I854" t="s">
        <v>10</v>
      </c>
    </row>
    <row r="855" spans="1:9" x14ac:dyDescent="0.35">
      <c r="A855" s="7">
        <v>45358</v>
      </c>
      <c r="B855" s="8" t="s">
        <v>15</v>
      </c>
      <c r="C855" s="8" t="s">
        <v>16</v>
      </c>
      <c r="D855" s="8">
        <v>10100</v>
      </c>
      <c r="E855" s="8" t="str" cm="1">
        <f t="array" ref="E8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5" s="8" t="s">
        <v>18</v>
      </c>
      <c r="G855" cm="1">
        <f t="array" ref="G855">_xlfn.IFS(bank1[[#This Row],[Ledger Amount Dr/Cr]]="Cr",bank1[[#This Row],[Ledger Amount]],bank1[[#This Row],[Ledger Amount Dr/Cr]]="Dr",-bank1[[#This Row],[Ledger Amount]])</f>
        <v>-10100</v>
      </c>
      <c r="H855">
        <f>IFERROR(SUM(bank1[[#Headers],[Net]]:bank1[[#This Row],[Net]]),"")</f>
        <v>953800.31000000017</v>
      </c>
      <c r="I855" t="s">
        <v>10</v>
      </c>
    </row>
    <row r="856" spans="1:9" x14ac:dyDescent="0.35">
      <c r="A856" s="7">
        <v>45358</v>
      </c>
      <c r="B856" s="8" t="s">
        <v>15</v>
      </c>
      <c r="C856" s="8" t="s">
        <v>16</v>
      </c>
      <c r="D856" s="8">
        <v>82100</v>
      </c>
      <c r="E856" s="8" t="str" cm="1">
        <f t="array" ref="E8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56" s="8" t="s">
        <v>122</v>
      </c>
      <c r="G856" cm="1">
        <f t="array" ref="G856">_xlfn.IFS(bank1[[#This Row],[Ledger Amount Dr/Cr]]="Cr",bank1[[#This Row],[Ledger Amount]],bank1[[#This Row],[Ledger Amount Dr/Cr]]="Dr",-bank1[[#This Row],[Ledger Amount]])</f>
        <v>-82100</v>
      </c>
      <c r="H856">
        <f>IFERROR(SUM(bank1[[#Headers],[Net]]:bank1[[#This Row],[Net]]),"")</f>
        <v>871700.31000000017</v>
      </c>
      <c r="I856" t="s">
        <v>10</v>
      </c>
    </row>
    <row r="857" spans="1:9" x14ac:dyDescent="0.35">
      <c r="A857" s="7">
        <v>45358</v>
      </c>
      <c r="B857" s="8" t="s">
        <v>9</v>
      </c>
      <c r="C857" s="8" t="s">
        <v>22</v>
      </c>
      <c r="D857" s="8">
        <v>9.44</v>
      </c>
      <c r="E857" s="8" t="str" cm="1">
        <f t="array" ref="E8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857" cm="1">
        <f t="array" ref="G857">_xlfn.IFS(bank1[[#This Row],[Ledger Amount Dr/Cr]]="Cr",bank1[[#This Row],[Ledger Amount]],bank1[[#This Row],[Ledger Amount Dr/Cr]]="Dr",-bank1[[#This Row],[Ledger Amount]])</f>
        <v>-9.44</v>
      </c>
      <c r="H857">
        <f>IFERROR(SUM(bank1[[#Headers],[Net]]:bank1[[#This Row],[Net]]),"")</f>
        <v>871690.87000000023</v>
      </c>
      <c r="I857" t="s">
        <v>10</v>
      </c>
    </row>
    <row r="858" spans="1:9" x14ac:dyDescent="0.35">
      <c r="A858" s="7">
        <v>45358</v>
      </c>
      <c r="B858" s="8" t="s">
        <v>11</v>
      </c>
      <c r="C858" s="8" t="s">
        <v>12</v>
      </c>
      <c r="D858" s="8">
        <v>1000</v>
      </c>
      <c r="E858" s="8" t="str" cm="1">
        <f t="array" ref="E8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58" s="8" t="s">
        <v>211</v>
      </c>
      <c r="G858" cm="1">
        <f t="array" ref="G858">_xlfn.IFS(bank1[[#This Row],[Ledger Amount Dr/Cr]]="Cr",bank1[[#This Row],[Ledger Amount]],bank1[[#This Row],[Ledger Amount Dr/Cr]]="Dr",-bank1[[#This Row],[Ledger Amount]])</f>
        <v>1000</v>
      </c>
      <c r="H858">
        <f>IFERROR(SUM(bank1[[#Headers],[Net]]:bank1[[#This Row],[Net]]),"")</f>
        <v>872690.87000000023</v>
      </c>
      <c r="I858" t="s">
        <v>10</v>
      </c>
    </row>
    <row r="859" spans="1:9" x14ac:dyDescent="0.35">
      <c r="A859" s="7">
        <v>45358</v>
      </c>
      <c r="B859" s="8" t="s">
        <v>11</v>
      </c>
      <c r="C859" s="8" t="s">
        <v>12</v>
      </c>
      <c r="D859" s="8">
        <v>1000</v>
      </c>
      <c r="E859" s="8" t="str" cm="1">
        <f t="array" ref="E8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59" s="8" t="s">
        <v>236</v>
      </c>
      <c r="G859" cm="1">
        <f t="array" ref="G859">_xlfn.IFS(bank1[[#This Row],[Ledger Amount Dr/Cr]]="Cr",bank1[[#This Row],[Ledger Amount]],bank1[[#This Row],[Ledger Amount Dr/Cr]]="Dr",-bank1[[#This Row],[Ledger Amount]])</f>
        <v>1000</v>
      </c>
      <c r="H859">
        <f>IFERROR(SUM(bank1[[#Headers],[Net]]:bank1[[#This Row],[Net]]),"")</f>
        <v>873690.87000000023</v>
      </c>
      <c r="I859" t="s">
        <v>10</v>
      </c>
    </row>
    <row r="860" spans="1:9" x14ac:dyDescent="0.35">
      <c r="A860" s="7">
        <v>45358</v>
      </c>
      <c r="B860" s="8" t="s">
        <v>11</v>
      </c>
      <c r="C860" s="8" t="s">
        <v>12</v>
      </c>
      <c r="D860" s="8">
        <v>102990</v>
      </c>
      <c r="E860" s="8" t="str" cm="1">
        <f t="array" ref="E8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60" s="8" t="s">
        <v>245</v>
      </c>
      <c r="G860" cm="1">
        <f t="array" ref="G860">_xlfn.IFS(bank1[[#This Row],[Ledger Amount Dr/Cr]]="Cr",bank1[[#This Row],[Ledger Amount]],bank1[[#This Row],[Ledger Amount Dr/Cr]]="Dr",-bank1[[#This Row],[Ledger Amount]])</f>
        <v>102990</v>
      </c>
      <c r="H860">
        <f>IFERROR(SUM(bank1[[#Headers],[Net]]:bank1[[#This Row],[Net]]),"")</f>
        <v>976680.87000000023</v>
      </c>
      <c r="I860" t="s">
        <v>10</v>
      </c>
    </row>
    <row r="861" spans="1:9" x14ac:dyDescent="0.35">
      <c r="A861" s="7">
        <v>45358</v>
      </c>
      <c r="B861" s="8" t="s">
        <v>11</v>
      </c>
      <c r="C861" s="8" t="s">
        <v>12</v>
      </c>
      <c r="D861" s="8">
        <v>229160</v>
      </c>
      <c r="E861" s="8" t="str" cm="1">
        <f t="array" ref="E8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61" s="8" t="s">
        <v>245</v>
      </c>
      <c r="G861" cm="1">
        <f t="array" ref="G861">_xlfn.IFS(bank1[[#This Row],[Ledger Amount Dr/Cr]]="Cr",bank1[[#This Row],[Ledger Amount]],bank1[[#This Row],[Ledger Amount Dr/Cr]]="Dr",-bank1[[#This Row],[Ledger Amount]])</f>
        <v>229160</v>
      </c>
      <c r="H861">
        <f>IFERROR(SUM(bank1[[#Headers],[Net]]:bank1[[#This Row],[Net]]),"")</f>
        <v>1205840.8700000001</v>
      </c>
      <c r="I861" t="s">
        <v>10</v>
      </c>
    </row>
    <row r="862" spans="1:9" x14ac:dyDescent="0.35">
      <c r="A862" s="7">
        <v>45358</v>
      </c>
      <c r="B862" s="8" t="s">
        <v>9</v>
      </c>
      <c r="C862" s="8" t="s">
        <v>35</v>
      </c>
      <c r="D862" s="8">
        <v>1000</v>
      </c>
      <c r="E862" s="8" t="str" cm="1">
        <f t="array" ref="E8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2" s="8" t="s">
        <v>246</v>
      </c>
      <c r="G862" cm="1">
        <f t="array" ref="G862">_xlfn.IFS(bank1[[#This Row],[Ledger Amount Dr/Cr]]="Cr",bank1[[#This Row],[Ledger Amount]],bank1[[#This Row],[Ledger Amount Dr/Cr]]="Dr",-bank1[[#This Row],[Ledger Amount]])</f>
        <v>-1000</v>
      </c>
      <c r="H862">
        <f>IFERROR(SUM(bank1[[#Headers],[Net]]:bank1[[#This Row],[Net]]),"")</f>
        <v>1204840.8700000001</v>
      </c>
      <c r="I862" t="s">
        <v>10</v>
      </c>
    </row>
    <row r="863" spans="1:9" x14ac:dyDescent="0.35">
      <c r="A863" s="7">
        <v>45358</v>
      </c>
      <c r="B863" s="8" t="s">
        <v>9</v>
      </c>
      <c r="C863" s="8" t="s">
        <v>35</v>
      </c>
      <c r="D863" s="8">
        <v>1000</v>
      </c>
      <c r="E863" s="8" t="str" cm="1">
        <f t="array" ref="E8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3" s="8" t="s">
        <v>246</v>
      </c>
      <c r="G863" cm="1">
        <f t="array" ref="G863">_xlfn.IFS(bank1[[#This Row],[Ledger Amount Dr/Cr]]="Cr",bank1[[#This Row],[Ledger Amount]],bank1[[#This Row],[Ledger Amount Dr/Cr]]="Dr",-bank1[[#This Row],[Ledger Amount]])</f>
        <v>-1000</v>
      </c>
      <c r="H863">
        <f>IFERROR(SUM(bank1[[#Headers],[Net]]:bank1[[#This Row],[Net]]),"")</f>
        <v>1203840.8700000001</v>
      </c>
      <c r="I863" t="s">
        <v>10</v>
      </c>
    </row>
    <row r="864" spans="1:9" x14ac:dyDescent="0.35">
      <c r="A864" s="7">
        <v>45358</v>
      </c>
      <c r="B864" s="8" t="s">
        <v>11</v>
      </c>
      <c r="C864" s="8" t="s">
        <v>12</v>
      </c>
      <c r="D864" s="8">
        <v>1000</v>
      </c>
      <c r="E864" s="8" t="str" cm="1">
        <f t="array" ref="E8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64" s="8" t="s">
        <v>162</v>
      </c>
      <c r="G864" cm="1">
        <f t="array" ref="G864">_xlfn.IFS(bank1[[#This Row],[Ledger Amount Dr/Cr]]="Cr",bank1[[#This Row],[Ledger Amount]],bank1[[#This Row],[Ledger Amount Dr/Cr]]="Dr",-bank1[[#This Row],[Ledger Amount]])</f>
        <v>1000</v>
      </c>
      <c r="H864">
        <f>IFERROR(SUM(bank1[[#Headers],[Net]]:bank1[[#This Row],[Net]]),"")</f>
        <v>1204840.8700000001</v>
      </c>
      <c r="I864" t="s">
        <v>10</v>
      </c>
    </row>
    <row r="865" spans="1:9" x14ac:dyDescent="0.35">
      <c r="A865" s="7">
        <v>45358</v>
      </c>
      <c r="B865" s="8" t="s">
        <v>11</v>
      </c>
      <c r="C865" s="8" t="s">
        <v>12</v>
      </c>
      <c r="D865" s="8">
        <v>2000</v>
      </c>
      <c r="E865" s="8" t="str" cm="1">
        <f t="array" ref="E8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65" s="8" t="s">
        <v>211</v>
      </c>
      <c r="G865" cm="1">
        <f t="array" ref="G865">_xlfn.IFS(bank1[[#This Row],[Ledger Amount Dr/Cr]]="Cr",bank1[[#This Row],[Ledger Amount]],bank1[[#This Row],[Ledger Amount Dr/Cr]]="Dr",-bank1[[#This Row],[Ledger Amount]])</f>
        <v>2000</v>
      </c>
      <c r="H865">
        <f>IFERROR(SUM(bank1[[#Headers],[Net]]:bank1[[#This Row],[Net]]),"")</f>
        <v>1206840.8700000001</v>
      </c>
      <c r="I865" t="s">
        <v>10</v>
      </c>
    </row>
    <row r="866" spans="1:9" x14ac:dyDescent="0.35">
      <c r="A866" s="7">
        <v>45359</v>
      </c>
      <c r="B866" s="8" t="s">
        <v>15</v>
      </c>
      <c r="C866" s="8" t="s">
        <v>16</v>
      </c>
      <c r="D866" s="8">
        <v>2000</v>
      </c>
      <c r="E866" s="8" t="str" cm="1">
        <f t="array" ref="E8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6" s="8" t="s">
        <v>252</v>
      </c>
      <c r="G866" cm="1">
        <f t="array" ref="G866">_xlfn.IFS(bank1[[#This Row],[Ledger Amount Dr/Cr]]="Cr",bank1[[#This Row],[Ledger Amount]],bank1[[#This Row],[Ledger Amount Dr/Cr]]="Dr",-bank1[[#This Row],[Ledger Amount]])</f>
        <v>-2000</v>
      </c>
      <c r="H866">
        <f>IFERROR(SUM(bank1[[#Headers],[Net]]:bank1[[#This Row],[Net]]),"")</f>
        <v>1204840.8700000001</v>
      </c>
      <c r="I866" t="s">
        <v>10</v>
      </c>
    </row>
    <row r="867" spans="1:9" x14ac:dyDescent="0.35">
      <c r="A867" s="7">
        <v>45359</v>
      </c>
      <c r="B867" s="8" t="s">
        <v>15</v>
      </c>
      <c r="C867" s="8" t="s">
        <v>16</v>
      </c>
      <c r="D867" s="8">
        <v>7250</v>
      </c>
      <c r="E867" s="8" t="str" cm="1">
        <f t="array" ref="E8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7" s="8" t="s">
        <v>18</v>
      </c>
      <c r="G867" cm="1">
        <f t="array" ref="G867">_xlfn.IFS(bank1[[#This Row],[Ledger Amount Dr/Cr]]="Cr",bank1[[#This Row],[Ledger Amount]],bank1[[#This Row],[Ledger Amount Dr/Cr]]="Dr",-bank1[[#This Row],[Ledger Amount]])</f>
        <v>-7250</v>
      </c>
      <c r="H867">
        <f>IFERROR(SUM(bank1[[#Headers],[Net]]:bank1[[#This Row],[Net]]),"")</f>
        <v>1197590.8700000001</v>
      </c>
      <c r="I867" t="s">
        <v>10</v>
      </c>
    </row>
    <row r="868" spans="1:9" x14ac:dyDescent="0.35">
      <c r="A868" s="7">
        <v>45359</v>
      </c>
      <c r="B868" s="8" t="s">
        <v>11</v>
      </c>
      <c r="C868" s="8" t="s">
        <v>12</v>
      </c>
      <c r="D868" s="8">
        <v>4500</v>
      </c>
      <c r="E868" s="8" t="str" cm="1">
        <f t="array" ref="E8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68" s="8" t="s">
        <v>253</v>
      </c>
      <c r="G868" cm="1">
        <f t="array" ref="G868">_xlfn.IFS(bank1[[#This Row],[Ledger Amount Dr/Cr]]="Cr",bank1[[#This Row],[Ledger Amount]],bank1[[#This Row],[Ledger Amount Dr/Cr]]="Dr",-bank1[[#This Row],[Ledger Amount]])</f>
        <v>4500</v>
      </c>
      <c r="H868">
        <f>IFERROR(SUM(bank1[[#Headers],[Net]]:bank1[[#This Row],[Net]]),"")</f>
        <v>1202090.8700000001</v>
      </c>
      <c r="I868" t="s">
        <v>10</v>
      </c>
    </row>
    <row r="869" spans="1:9" x14ac:dyDescent="0.35">
      <c r="A869" s="7">
        <v>45359</v>
      </c>
      <c r="B869" s="8" t="s">
        <v>9</v>
      </c>
      <c r="C869" s="8" t="s">
        <v>35</v>
      </c>
      <c r="D869" s="8">
        <v>194</v>
      </c>
      <c r="E869" s="8" t="str" cm="1">
        <f t="array" ref="E8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69" s="8" t="s">
        <v>254</v>
      </c>
      <c r="G869" cm="1">
        <f t="array" ref="G869">_xlfn.IFS(bank1[[#This Row],[Ledger Amount Dr/Cr]]="Cr",bank1[[#This Row],[Ledger Amount]],bank1[[#This Row],[Ledger Amount Dr/Cr]]="Dr",-bank1[[#This Row],[Ledger Amount]])</f>
        <v>-194</v>
      </c>
      <c r="H869">
        <f>IFERROR(SUM(bank1[[#Headers],[Net]]:bank1[[#This Row],[Net]]),"")</f>
        <v>1201896.8700000001</v>
      </c>
      <c r="I869" t="s">
        <v>10</v>
      </c>
    </row>
    <row r="870" spans="1:9" x14ac:dyDescent="0.35">
      <c r="A870" s="7">
        <v>45359</v>
      </c>
      <c r="B870" s="8" t="s">
        <v>15</v>
      </c>
      <c r="C870" s="8" t="s">
        <v>16</v>
      </c>
      <c r="D870" s="8">
        <v>1000</v>
      </c>
      <c r="E870" s="8" t="str" cm="1">
        <f t="array" ref="E8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0" s="8" t="s">
        <v>241</v>
      </c>
      <c r="G870" cm="1">
        <f t="array" ref="G870">_xlfn.IFS(bank1[[#This Row],[Ledger Amount Dr/Cr]]="Cr",bank1[[#This Row],[Ledger Amount]],bank1[[#This Row],[Ledger Amount Dr/Cr]]="Dr",-bank1[[#This Row],[Ledger Amount]])</f>
        <v>-1000</v>
      </c>
      <c r="H870">
        <f>IFERROR(SUM(bank1[[#Headers],[Net]]:bank1[[#This Row],[Net]]),"")</f>
        <v>1200896.8700000001</v>
      </c>
      <c r="I870" t="s">
        <v>10</v>
      </c>
    </row>
    <row r="871" spans="1:9" x14ac:dyDescent="0.35">
      <c r="A871" s="7">
        <v>45359</v>
      </c>
      <c r="B871" s="8" t="s">
        <v>15</v>
      </c>
      <c r="C871" s="8" t="s">
        <v>16</v>
      </c>
      <c r="D871" s="8">
        <v>1000</v>
      </c>
      <c r="E871" s="8" t="str" cm="1">
        <f t="array" ref="E8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1" s="8" t="s">
        <v>241</v>
      </c>
      <c r="G871" cm="1">
        <f t="array" ref="G871">_xlfn.IFS(bank1[[#This Row],[Ledger Amount Dr/Cr]]="Cr",bank1[[#This Row],[Ledger Amount]],bank1[[#This Row],[Ledger Amount Dr/Cr]]="Dr",-bank1[[#This Row],[Ledger Amount]])</f>
        <v>-1000</v>
      </c>
      <c r="H871">
        <f>IFERROR(SUM(bank1[[#Headers],[Net]]:bank1[[#This Row],[Net]]),"")</f>
        <v>1199896.8700000001</v>
      </c>
      <c r="I871" t="s">
        <v>10</v>
      </c>
    </row>
    <row r="872" spans="1:9" x14ac:dyDescent="0.35">
      <c r="A872" s="7">
        <v>45359</v>
      </c>
      <c r="B872" s="8" t="s">
        <v>15</v>
      </c>
      <c r="C872" s="8" t="s">
        <v>16</v>
      </c>
      <c r="D872" s="8">
        <v>1000</v>
      </c>
      <c r="E872" s="8" t="str" cm="1">
        <f t="array" ref="E8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2" s="8" t="s">
        <v>241</v>
      </c>
      <c r="G872" cm="1">
        <f t="array" ref="G872">_xlfn.IFS(bank1[[#This Row],[Ledger Amount Dr/Cr]]="Cr",bank1[[#This Row],[Ledger Amount]],bank1[[#This Row],[Ledger Amount Dr/Cr]]="Dr",-bank1[[#This Row],[Ledger Amount]])</f>
        <v>-1000</v>
      </c>
      <c r="H872">
        <f>IFERROR(SUM(bank1[[#Headers],[Net]]:bank1[[#This Row],[Net]]),"")</f>
        <v>1198896.8700000001</v>
      </c>
      <c r="I872" t="s">
        <v>10</v>
      </c>
    </row>
    <row r="873" spans="1:9" x14ac:dyDescent="0.35">
      <c r="A873" s="7">
        <v>45359</v>
      </c>
      <c r="B873" s="8" t="s">
        <v>9</v>
      </c>
      <c r="C873" s="8" t="s">
        <v>35</v>
      </c>
      <c r="D873" s="8">
        <v>1000</v>
      </c>
      <c r="E873" s="8" t="str" cm="1">
        <f t="array" ref="E8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3" s="8" t="s">
        <v>246</v>
      </c>
      <c r="G873" cm="1">
        <f t="array" ref="G873">_xlfn.IFS(bank1[[#This Row],[Ledger Amount Dr/Cr]]="Cr",bank1[[#This Row],[Ledger Amount]],bank1[[#This Row],[Ledger Amount Dr/Cr]]="Dr",-bank1[[#This Row],[Ledger Amount]])</f>
        <v>-1000</v>
      </c>
      <c r="H873">
        <f>IFERROR(SUM(bank1[[#Headers],[Net]]:bank1[[#This Row],[Net]]),"")</f>
        <v>1197896.8700000001</v>
      </c>
      <c r="I873" t="s">
        <v>10</v>
      </c>
    </row>
    <row r="874" spans="1:9" x14ac:dyDescent="0.35">
      <c r="A874" s="7">
        <v>45360</v>
      </c>
      <c r="B874" s="8" t="s">
        <v>9</v>
      </c>
      <c r="C874" s="8" t="s">
        <v>35</v>
      </c>
      <c r="D874" s="8">
        <v>1000</v>
      </c>
      <c r="E874" s="8" t="str" cm="1">
        <f t="array" ref="E8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4" s="8" t="s">
        <v>246</v>
      </c>
      <c r="G874" cm="1">
        <f t="array" ref="G874">_xlfn.IFS(bank1[[#This Row],[Ledger Amount Dr/Cr]]="Cr",bank1[[#This Row],[Ledger Amount]],bank1[[#This Row],[Ledger Amount Dr/Cr]]="Dr",-bank1[[#This Row],[Ledger Amount]])</f>
        <v>-1000</v>
      </c>
      <c r="H874">
        <f>IFERROR(SUM(bank1[[#Headers],[Net]]:bank1[[#This Row],[Net]]),"")</f>
        <v>1196896.8700000001</v>
      </c>
      <c r="I874" t="s">
        <v>10</v>
      </c>
    </row>
    <row r="875" spans="1:9" x14ac:dyDescent="0.35">
      <c r="A875" s="7">
        <v>45360</v>
      </c>
      <c r="B875" s="8" t="s">
        <v>15</v>
      </c>
      <c r="C875" s="8" t="s">
        <v>16</v>
      </c>
      <c r="D875" s="8">
        <v>10000</v>
      </c>
      <c r="E875" s="8" t="str" cm="1">
        <f t="array" ref="E8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5" s="8" t="s">
        <v>18</v>
      </c>
      <c r="G875" cm="1">
        <f t="array" ref="G875">_xlfn.IFS(bank1[[#This Row],[Ledger Amount Dr/Cr]]="Cr",bank1[[#This Row],[Ledger Amount]],bank1[[#This Row],[Ledger Amount Dr/Cr]]="Dr",-bank1[[#This Row],[Ledger Amount]])</f>
        <v>-10000</v>
      </c>
      <c r="H875">
        <f>IFERROR(SUM(bank1[[#Headers],[Net]]:bank1[[#This Row],[Net]]),"")</f>
        <v>1186896.8700000001</v>
      </c>
      <c r="I875" t="s">
        <v>10</v>
      </c>
    </row>
    <row r="876" spans="1:9" x14ac:dyDescent="0.35">
      <c r="A876" s="7">
        <v>45360</v>
      </c>
      <c r="B876" s="8" t="s">
        <v>15</v>
      </c>
      <c r="C876" s="8" t="s">
        <v>16</v>
      </c>
      <c r="D876" s="8">
        <v>12500</v>
      </c>
      <c r="E876" s="8" t="str" cm="1">
        <f t="array" ref="E8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6" s="8" t="s">
        <v>242</v>
      </c>
      <c r="G876" cm="1">
        <f t="array" ref="G876">_xlfn.IFS(bank1[[#This Row],[Ledger Amount Dr/Cr]]="Cr",bank1[[#This Row],[Ledger Amount]],bank1[[#This Row],[Ledger Amount Dr/Cr]]="Dr",-bank1[[#This Row],[Ledger Amount]])</f>
        <v>-12500</v>
      </c>
      <c r="H876">
        <f>IFERROR(SUM(bank1[[#Headers],[Net]]:bank1[[#This Row],[Net]]),"")</f>
        <v>1174396.8700000001</v>
      </c>
      <c r="I876" t="s">
        <v>10</v>
      </c>
    </row>
    <row r="877" spans="1:9" x14ac:dyDescent="0.35">
      <c r="A877" s="7">
        <v>45360</v>
      </c>
      <c r="B877" s="8" t="s">
        <v>11</v>
      </c>
      <c r="C877" s="8" t="s">
        <v>12</v>
      </c>
      <c r="D877" s="8">
        <v>1000</v>
      </c>
      <c r="E877" s="8" t="str" cm="1">
        <f t="array" ref="E8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77" s="8" t="s">
        <v>241</v>
      </c>
      <c r="G877" cm="1">
        <f t="array" ref="G877">_xlfn.IFS(bank1[[#This Row],[Ledger Amount Dr/Cr]]="Cr",bank1[[#This Row],[Ledger Amount]],bank1[[#This Row],[Ledger Amount Dr/Cr]]="Dr",-bank1[[#This Row],[Ledger Amount]])</f>
        <v>1000</v>
      </c>
      <c r="H877">
        <f>IFERROR(SUM(bank1[[#Headers],[Net]]:bank1[[#This Row],[Net]]),"")</f>
        <v>1175396.8700000001</v>
      </c>
      <c r="I877" t="s">
        <v>10</v>
      </c>
    </row>
    <row r="878" spans="1:9" x14ac:dyDescent="0.35">
      <c r="A878" s="7">
        <v>45360</v>
      </c>
      <c r="B878" s="8" t="s">
        <v>9</v>
      </c>
      <c r="C878" s="8" t="s">
        <v>35</v>
      </c>
      <c r="D878" s="8">
        <v>1000</v>
      </c>
      <c r="E878" s="8" t="str" cm="1">
        <f t="array" ref="E8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8" s="8" t="s">
        <v>246</v>
      </c>
      <c r="G878" cm="1">
        <f t="array" ref="G878">_xlfn.IFS(bank1[[#This Row],[Ledger Amount Dr/Cr]]="Cr",bank1[[#This Row],[Ledger Amount]],bank1[[#This Row],[Ledger Amount Dr/Cr]]="Dr",-bank1[[#This Row],[Ledger Amount]])</f>
        <v>-1000</v>
      </c>
      <c r="H878">
        <f>IFERROR(SUM(bank1[[#Headers],[Net]]:bank1[[#This Row],[Net]]),"")</f>
        <v>1174396.8700000001</v>
      </c>
      <c r="I878" t="s">
        <v>10</v>
      </c>
    </row>
    <row r="879" spans="1:9" x14ac:dyDescent="0.35">
      <c r="A879" s="7">
        <v>45360</v>
      </c>
      <c r="B879" s="8" t="s">
        <v>15</v>
      </c>
      <c r="C879" s="8" t="s">
        <v>16</v>
      </c>
      <c r="D879" s="8">
        <v>1000</v>
      </c>
      <c r="E879" s="8" t="str" cm="1">
        <f t="array" ref="E8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79" s="8" t="s">
        <v>236</v>
      </c>
      <c r="G879" cm="1">
        <f t="array" ref="G879">_xlfn.IFS(bank1[[#This Row],[Ledger Amount Dr/Cr]]="Cr",bank1[[#This Row],[Ledger Amount]],bank1[[#This Row],[Ledger Amount Dr/Cr]]="Dr",-bank1[[#This Row],[Ledger Amount]])</f>
        <v>-1000</v>
      </c>
      <c r="H879">
        <f>IFERROR(SUM(bank1[[#Headers],[Net]]:bank1[[#This Row],[Net]]),"")</f>
        <v>1173396.8700000001</v>
      </c>
      <c r="I879" t="s">
        <v>10</v>
      </c>
    </row>
    <row r="880" spans="1:9" x14ac:dyDescent="0.35">
      <c r="A880" s="7">
        <v>45360</v>
      </c>
      <c r="B880" s="8" t="s">
        <v>9</v>
      </c>
      <c r="C880" s="8" t="s">
        <v>35</v>
      </c>
      <c r="D880" s="8">
        <v>1000</v>
      </c>
      <c r="E880" s="8" t="str" cm="1">
        <f t="array" ref="E8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0" s="8" t="s">
        <v>246</v>
      </c>
      <c r="G880" cm="1">
        <f t="array" ref="G880">_xlfn.IFS(bank1[[#This Row],[Ledger Amount Dr/Cr]]="Cr",bank1[[#This Row],[Ledger Amount]],bank1[[#This Row],[Ledger Amount Dr/Cr]]="Dr",-bank1[[#This Row],[Ledger Amount]])</f>
        <v>-1000</v>
      </c>
      <c r="H880">
        <f>IFERROR(SUM(bank1[[#Headers],[Net]]:bank1[[#This Row],[Net]]),"")</f>
        <v>1172396.8700000001</v>
      </c>
      <c r="I880" t="s">
        <v>10</v>
      </c>
    </row>
    <row r="881" spans="1:9" x14ac:dyDescent="0.35">
      <c r="A881" s="7">
        <v>45360</v>
      </c>
      <c r="B881" s="8" t="s">
        <v>9</v>
      </c>
      <c r="C881" s="8" t="s">
        <v>35</v>
      </c>
      <c r="D881" s="8">
        <v>1000</v>
      </c>
      <c r="E881" s="8" t="str" cm="1">
        <f t="array" ref="E8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1" s="8" t="s">
        <v>246</v>
      </c>
      <c r="G881" cm="1">
        <f t="array" ref="G881">_xlfn.IFS(bank1[[#This Row],[Ledger Amount Dr/Cr]]="Cr",bank1[[#This Row],[Ledger Amount]],bank1[[#This Row],[Ledger Amount Dr/Cr]]="Dr",-bank1[[#This Row],[Ledger Amount]])</f>
        <v>-1000</v>
      </c>
      <c r="H881">
        <f>IFERROR(SUM(bank1[[#Headers],[Net]]:bank1[[#This Row],[Net]]),"")</f>
        <v>1171396.8700000001</v>
      </c>
      <c r="I881" t="s">
        <v>10</v>
      </c>
    </row>
    <row r="882" spans="1:9" x14ac:dyDescent="0.35">
      <c r="A882" s="7">
        <v>45360</v>
      </c>
      <c r="B882" s="8" t="s">
        <v>37</v>
      </c>
      <c r="C882" s="10" t="s">
        <v>303</v>
      </c>
      <c r="D882" s="8">
        <v>300</v>
      </c>
      <c r="E882" s="8" t="str" cm="1">
        <f t="array" ref="E8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82" s="8" t="s">
        <v>236</v>
      </c>
      <c r="G882" cm="1">
        <f t="array" ref="G882">_xlfn.IFS(bank1[[#This Row],[Ledger Amount Dr/Cr]]="Cr",bank1[[#This Row],[Ledger Amount]],bank1[[#This Row],[Ledger Amount Dr/Cr]]="Dr",-bank1[[#This Row],[Ledger Amount]])</f>
        <v>300</v>
      </c>
      <c r="H882">
        <f>IFERROR(SUM(bank1[[#Headers],[Net]]:bank1[[#This Row],[Net]]),"")</f>
        <v>1171696.8700000001</v>
      </c>
      <c r="I882" t="s">
        <v>10</v>
      </c>
    </row>
    <row r="883" spans="1:9" x14ac:dyDescent="0.35">
      <c r="A883" s="7">
        <v>45360</v>
      </c>
      <c r="B883" s="8" t="s">
        <v>37</v>
      </c>
      <c r="C883" s="10" t="s">
        <v>303</v>
      </c>
      <c r="D883" s="8">
        <v>50</v>
      </c>
      <c r="E883" s="8" t="str" cm="1">
        <f t="array" ref="E8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83" s="8" t="s">
        <v>162</v>
      </c>
      <c r="G883" cm="1">
        <f t="array" ref="G883">_xlfn.IFS(bank1[[#This Row],[Ledger Amount Dr/Cr]]="Cr",bank1[[#This Row],[Ledger Amount]],bank1[[#This Row],[Ledger Amount Dr/Cr]]="Dr",-bank1[[#This Row],[Ledger Amount]])</f>
        <v>50</v>
      </c>
      <c r="H883">
        <f>IFERROR(SUM(bank1[[#Headers],[Net]]:bank1[[#This Row],[Net]]),"")</f>
        <v>1171746.8700000001</v>
      </c>
      <c r="I883" t="s">
        <v>10</v>
      </c>
    </row>
    <row r="884" spans="1:9" x14ac:dyDescent="0.35">
      <c r="A884" s="7">
        <v>45362</v>
      </c>
      <c r="B884" s="8" t="s">
        <v>15</v>
      </c>
      <c r="C884" s="8" t="s">
        <v>16</v>
      </c>
      <c r="D884" s="8">
        <v>10000</v>
      </c>
      <c r="E884" s="8" t="str" cm="1">
        <f t="array" ref="E8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4" s="8" t="s">
        <v>124</v>
      </c>
      <c r="G884" cm="1">
        <f t="array" ref="G884">_xlfn.IFS(bank1[[#This Row],[Ledger Amount Dr/Cr]]="Cr",bank1[[#This Row],[Ledger Amount]],bank1[[#This Row],[Ledger Amount Dr/Cr]]="Dr",-bank1[[#This Row],[Ledger Amount]])</f>
        <v>-10000</v>
      </c>
      <c r="H884">
        <f>IFERROR(SUM(bank1[[#Headers],[Net]]:bank1[[#This Row],[Net]]),"")</f>
        <v>1161746.8700000001</v>
      </c>
      <c r="I884" t="s">
        <v>10</v>
      </c>
    </row>
    <row r="885" spans="1:9" x14ac:dyDescent="0.35">
      <c r="A885" s="7">
        <v>45362</v>
      </c>
      <c r="B885" s="8" t="s">
        <v>9</v>
      </c>
      <c r="C885" s="8" t="s">
        <v>35</v>
      </c>
      <c r="D885" s="8">
        <v>60</v>
      </c>
      <c r="E885" s="8" t="str" cm="1">
        <f t="array" ref="E8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5" s="8" t="s">
        <v>231</v>
      </c>
      <c r="G885" cm="1">
        <f t="array" ref="G885">_xlfn.IFS(bank1[[#This Row],[Ledger Amount Dr/Cr]]="Cr",bank1[[#This Row],[Ledger Amount]],bank1[[#This Row],[Ledger Amount Dr/Cr]]="Dr",-bank1[[#This Row],[Ledger Amount]])</f>
        <v>-60</v>
      </c>
      <c r="H885">
        <f>IFERROR(SUM(bank1[[#Headers],[Net]]:bank1[[#This Row],[Net]]),"")</f>
        <v>1161686.8700000001</v>
      </c>
      <c r="I885" t="s">
        <v>10</v>
      </c>
    </row>
    <row r="886" spans="1:9" x14ac:dyDescent="0.35">
      <c r="A886" s="7">
        <v>45362</v>
      </c>
      <c r="B886" s="8" t="s">
        <v>11</v>
      </c>
      <c r="C886" s="8" t="s">
        <v>12</v>
      </c>
      <c r="D886" s="8">
        <v>14500</v>
      </c>
      <c r="E886" s="8" t="str" cm="1">
        <f t="array" ref="E8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86" s="8" t="s">
        <v>255</v>
      </c>
      <c r="G886" cm="1">
        <f t="array" ref="G886">_xlfn.IFS(bank1[[#This Row],[Ledger Amount Dr/Cr]]="Cr",bank1[[#This Row],[Ledger Amount]],bank1[[#This Row],[Ledger Amount Dr/Cr]]="Dr",-bank1[[#This Row],[Ledger Amount]])</f>
        <v>14500</v>
      </c>
      <c r="H886">
        <f>IFERROR(SUM(bank1[[#Headers],[Net]]:bank1[[#This Row],[Net]]),"")</f>
        <v>1176186.8700000001</v>
      </c>
      <c r="I886" t="s">
        <v>10</v>
      </c>
    </row>
    <row r="887" spans="1:9" x14ac:dyDescent="0.35">
      <c r="A887" s="7">
        <v>45362</v>
      </c>
      <c r="B887" s="8" t="s">
        <v>15</v>
      </c>
      <c r="C887" s="8" t="s">
        <v>16</v>
      </c>
      <c r="D887" s="8">
        <v>1000</v>
      </c>
      <c r="E887" s="8" t="str" cm="1">
        <f t="array" ref="E8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7" s="8" t="s">
        <v>241</v>
      </c>
      <c r="G887" cm="1">
        <f t="array" ref="G887">_xlfn.IFS(bank1[[#This Row],[Ledger Amount Dr/Cr]]="Cr",bank1[[#This Row],[Ledger Amount]],bank1[[#This Row],[Ledger Amount Dr/Cr]]="Dr",-bank1[[#This Row],[Ledger Amount]])</f>
        <v>-1000</v>
      </c>
      <c r="H887">
        <f>IFERROR(SUM(bank1[[#Headers],[Net]]:bank1[[#This Row],[Net]]),"")</f>
        <v>1175186.8700000001</v>
      </c>
      <c r="I887" t="s">
        <v>10</v>
      </c>
    </row>
    <row r="888" spans="1:9" x14ac:dyDescent="0.35">
      <c r="A888" s="7">
        <v>45362</v>
      </c>
      <c r="B888" s="8" t="s">
        <v>15</v>
      </c>
      <c r="C888" s="8" t="s">
        <v>16</v>
      </c>
      <c r="D888" s="8">
        <v>3000</v>
      </c>
      <c r="E888" s="8" t="str" cm="1">
        <f t="array" ref="E8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8" s="8" t="s">
        <v>256</v>
      </c>
      <c r="G888" cm="1">
        <f t="array" ref="G888">_xlfn.IFS(bank1[[#This Row],[Ledger Amount Dr/Cr]]="Cr",bank1[[#This Row],[Ledger Amount]],bank1[[#This Row],[Ledger Amount Dr/Cr]]="Dr",-bank1[[#This Row],[Ledger Amount]])</f>
        <v>-3000</v>
      </c>
      <c r="H888">
        <f>IFERROR(SUM(bank1[[#Headers],[Net]]:bank1[[#This Row],[Net]]),"")</f>
        <v>1172186.8700000001</v>
      </c>
      <c r="I888" t="s">
        <v>10</v>
      </c>
    </row>
    <row r="889" spans="1:9" x14ac:dyDescent="0.35">
      <c r="A889" s="7">
        <v>45362</v>
      </c>
      <c r="B889" s="8" t="s">
        <v>9</v>
      </c>
      <c r="C889" s="8" t="s">
        <v>35</v>
      </c>
      <c r="D889" s="8">
        <v>54</v>
      </c>
      <c r="E889" s="8" t="str" cm="1">
        <f t="array" ref="E8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89" s="8" t="s">
        <v>219</v>
      </c>
      <c r="G889" cm="1">
        <f t="array" ref="G889">_xlfn.IFS(bank1[[#This Row],[Ledger Amount Dr/Cr]]="Cr",bank1[[#This Row],[Ledger Amount]],bank1[[#This Row],[Ledger Amount Dr/Cr]]="Dr",-bank1[[#This Row],[Ledger Amount]])</f>
        <v>-54</v>
      </c>
      <c r="H889">
        <f>IFERROR(SUM(bank1[[#Headers],[Net]]:bank1[[#This Row],[Net]]),"")</f>
        <v>1172132.8700000001</v>
      </c>
      <c r="I889" t="s">
        <v>10</v>
      </c>
    </row>
    <row r="890" spans="1:9" x14ac:dyDescent="0.35">
      <c r="A890" s="7">
        <v>45362</v>
      </c>
      <c r="B890" s="8" t="s">
        <v>15</v>
      </c>
      <c r="C890" s="8" t="s">
        <v>16</v>
      </c>
      <c r="D890" s="8">
        <v>3000</v>
      </c>
      <c r="E890" s="8" t="str" cm="1">
        <f t="array" ref="E8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0" s="8" t="s">
        <v>241</v>
      </c>
      <c r="G890" cm="1">
        <f t="array" ref="G890">_xlfn.IFS(bank1[[#This Row],[Ledger Amount Dr/Cr]]="Cr",bank1[[#This Row],[Ledger Amount]],bank1[[#This Row],[Ledger Amount Dr/Cr]]="Dr",-bank1[[#This Row],[Ledger Amount]])</f>
        <v>-3000</v>
      </c>
      <c r="H890">
        <f>IFERROR(SUM(bank1[[#Headers],[Net]]:bank1[[#This Row],[Net]]),"")</f>
        <v>1169132.8700000001</v>
      </c>
      <c r="I890" t="s">
        <v>10</v>
      </c>
    </row>
    <row r="891" spans="1:9" x14ac:dyDescent="0.35">
      <c r="A891" s="7">
        <v>45362</v>
      </c>
      <c r="B891" s="8" t="s">
        <v>9</v>
      </c>
      <c r="C891" s="8" t="s">
        <v>35</v>
      </c>
      <c r="D891" s="8">
        <v>800</v>
      </c>
      <c r="E891" s="8" t="str" cm="1">
        <f t="array" ref="E8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1" s="8" t="s">
        <v>13</v>
      </c>
      <c r="G891" cm="1">
        <f t="array" ref="G891">_xlfn.IFS(bank1[[#This Row],[Ledger Amount Dr/Cr]]="Cr",bank1[[#This Row],[Ledger Amount]],bank1[[#This Row],[Ledger Amount Dr/Cr]]="Dr",-bank1[[#This Row],[Ledger Amount]])</f>
        <v>-800</v>
      </c>
      <c r="H891">
        <f>IFERROR(SUM(bank1[[#Headers],[Net]]:bank1[[#This Row],[Net]]),"")</f>
        <v>1168332.8700000001</v>
      </c>
      <c r="I891" t="s">
        <v>10</v>
      </c>
    </row>
    <row r="892" spans="1:9" x14ac:dyDescent="0.35">
      <c r="A892" s="7">
        <v>45363</v>
      </c>
      <c r="B892" s="8" t="s">
        <v>15</v>
      </c>
      <c r="C892" s="8" t="s">
        <v>16</v>
      </c>
      <c r="D892" s="8">
        <v>3500</v>
      </c>
      <c r="E892" s="8" t="str" cm="1">
        <f t="array" ref="E8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2" s="8" t="s">
        <v>124</v>
      </c>
      <c r="G892" cm="1">
        <f t="array" ref="G892">_xlfn.IFS(bank1[[#This Row],[Ledger Amount Dr/Cr]]="Cr",bank1[[#This Row],[Ledger Amount]],bank1[[#This Row],[Ledger Amount Dr/Cr]]="Dr",-bank1[[#This Row],[Ledger Amount]])</f>
        <v>-3500</v>
      </c>
      <c r="H892">
        <f>IFERROR(SUM(bank1[[#Headers],[Net]]:bank1[[#This Row],[Net]]),"")</f>
        <v>1164832.8700000001</v>
      </c>
      <c r="I892" t="s">
        <v>10</v>
      </c>
    </row>
    <row r="893" spans="1:9" x14ac:dyDescent="0.35">
      <c r="A893" s="7">
        <v>45363</v>
      </c>
      <c r="B893" s="8" t="s">
        <v>9</v>
      </c>
      <c r="C893" s="8" t="s">
        <v>35</v>
      </c>
      <c r="D893" s="8">
        <v>30</v>
      </c>
      <c r="E893" s="8" t="str" cm="1">
        <f t="array" ref="E8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3" s="8" t="s">
        <v>257</v>
      </c>
      <c r="G893" cm="1">
        <f t="array" ref="G893">_xlfn.IFS(bank1[[#This Row],[Ledger Amount Dr/Cr]]="Cr",bank1[[#This Row],[Ledger Amount]],bank1[[#This Row],[Ledger Amount Dr/Cr]]="Dr",-bank1[[#This Row],[Ledger Amount]])</f>
        <v>-30</v>
      </c>
      <c r="H893">
        <f>IFERROR(SUM(bank1[[#Headers],[Net]]:bank1[[#This Row],[Net]]),"")</f>
        <v>1164802.8700000001</v>
      </c>
      <c r="I893" t="s">
        <v>10</v>
      </c>
    </row>
    <row r="894" spans="1:9" x14ac:dyDescent="0.35">
      <c r="A894" s="7">
        <v>45363</v>
      </c>
      <c r="B894" s="8" t="s">
        <v>15</v>
      </c>
      <c r="C894" s="8" t="s">
        <v>16</v>
      </c>
      <c r="D894" s="8">
        <v>8500</v>
      </c>
      <c r="E894" s="8" t="str" cm="1">
        <f t="array" ref="E8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4" s="8" t="s">
        <v>18</v>
      </c>
      <c r="G894" cm="1">
        <f t="array" ref="G894">_xlfn.IFS(bank1[[#This Row],[Ledger Amount Dr/Cr]]="Cr",bank1[[#This Row],[Ledger Amount]],bank1[[#This Row],[Ledger Amount Dr/Cr]]="Dr",-bank1[[#This Row],[Ledger Amount]])</f>
        <v>-8500</v>
      </c>
      <c r="H894">
        <f>IFERROR(SUM(bank1[[#Headers],[Net]]:bank1[[#This Row],[Net]]),"")</f>
        <v>1156302.8700000001</v>
      </c>
      <c r="I894" t="s">
        <v>10</v>
      </c>
    </row>
    <row r="895" spans="1:9" x14ac:dyDescent="0.35">
      <c r="A895" s="7">
        <v>45363</v>
      </c>
      <c r="B895" s="8" t="s">
        <v>15</v>
      </c>
      <c r="C895" s="8" t="s">
        <v>16</v>
      </c>
      <c r="D895" s="8">
        <v>1000</v>
      </c>
      <c r="E895" s="8" t="str" cm="1">
        <f t="array" ref="E8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5" s="8" t="s">
        <v>241</v>
      </c>
      <c r="G895" cm="1">
        <f t="array" ref="G895">_xlfn.IFS(bank1[[#This Row],[Ledger Amount Dr/Cr]]="Cr",bank1[[#This Row],[Ledger Amount]],bank1[[#This Row],[Ledger Amount Dr/Cr]]="Dr",-bank1[[#This Row],[Ledger Amount]])</f>
        <v>-1000</v>
      </c>
      <c r="H895">
        <f>IFERROR(SUM(bank1[[#Headers],[Net]]:bank1[[#This Row],[Net]]),"")</f>
        <v>1155302.8700000001</v>
      </c>
      <c r="I895" t="s">
        <v>10</v>
      </c>
    </row>
    <row r="896" spans="1:9" x14ac:dyDescent="0.35">
      <c r="A896" s="7">
        <v>45363</v>
      </c>
      <c r="B896" s="8" t="s">
        <v>15</v>
      </c>
      <c r="C896" s="8" t="s">
        <v>16</v>
      </c>
      <c r="D896" s="8">
        <v>3000</v>
      </c>
      <c r="E896" s="8" t="str" cm="1">
        <f t="array" ref="E8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6" s="8" t="s">
        <v>18</v>
      </c>
      <c r="G896" cm="1">
        <f t="array" ref="G896">_xlfn.IFS(bank1[[#This Row],[Ledger Amount Dr/Cr]]="Cr",bank1[[#This Row],[Ledger Amount]],bank1[[#This Row],[Ledger Amount Dr/Cr]]="Dr",-bank1[[#This Row],[Ledger Amount]])</f>
        <v>-3000</v>
      </c>
      <c r="H896">
        <f>IFERROR(SUM(bank1[[#Headers],[Net]]:bank1[[#This Row],[Net]]),"")</f>
        <v>1152302.8700000001</v>
      </c>
      <c r="I896" t="s">
        <v>10</v>
      </c>
    </row>
    <row r="897" spans="1:9" x14ac:dyDescent="0.35">
      <c r="A897" s="7">
        <v>45363</v>
      </c>
      <c r="B897" s="8" t="s">
        <v>11</v>
      </c>
      <c r="C897" s="8" t="s">
        <v>12</v>
      </c>
      <c r="D897" s="8">
        <v>1000</v>
      </c>
      <c r="E897" s="8" t="str" cm="1">
        <f t="array" ref="E8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97" s="8" t="s">
        <v>241</v>
      </c>
      <c r="G897" cm="1">
        <f t="array" ref="G897">_xlfn.IFS(bank1[[#This Row],[Ledger Amount Dr/Cr]]="Cr",bank1[[#This Row],[Ledger Amount]],bank1[[#This Row],[Ledger Amount Dr/Cr]]="Dr",-bank1[[#This Row],[Ledger Amount]])</f>
        <v>1000</v>
      </c>
      <c r="H897">
        <f>IFERROR(SUM(bank1[[#Headers],[Net]]:bank1[[#This Row],[Net]]),"")</f>
        <v>1153302.8700000001</v>
      </c>
      <c r="I897" t="s">
        <v>10</v>
      </c>
    </row>
    <row r="898" spans="1:9" x14ac:dyDescent="0.35">
      <c r="A898" s="7">
        <v>45363</v>
      </c>
      <c r="B898" s="8" t="s">
        <v>37</v>
      </c>
      <c r="C898" s="10" t="s">
        <v>303</v>
      </c>
      <c r="D898" s="8">
        <v>500</v>
      </c>
      <c r="E898" s="8" t="str" cm="1">
        <f t="array" ref="E8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898" s="8" t="s">
        <v>236</v>
      </c>
      <c r="G898" cm="1">
        <f t="array" ref="G898">_xlfn.IFS(bank1[[#This Row],[Ledger Amount Dr/Cr]]="Cr",bank1[[#This Row],[Ledger Amount]],bank1[[#This Row],[Ledger Amount Dr/Cr]]="Dr",-bank1[[#This Row],[Ledger Amount]])</f>
        <v>500</v>
      </c>
      <c r="H898">
        <f>IFERROR(SUM(bank1[[#Headers],[Net]]:bank1[[#This Row],[Net]]),"")</f>
        <v>1153802.8700000001</v>
      </c>
      <c r="I898" t="s">
        <v>10</v>
      </c>
    </row>
    <row r="899" spans="1:9" x14ac:dyDescent="0.35">
      <c r="A899" s="7">
        <v>45363</v>
      </c>
      <c r="B899" s="8" t="s">
        <v>15</v>
      </c>
      <c r="C899" s="8" t="s">
        <v>16</v>
      </c>
      <c r="D899" s="8">
        <v>1000</v>
      </c>
      <c r="E899" s="8" t="str" cm="1">
        <f t="array" ref="E8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899" s="8" t="s">
        <v>225</v>
      </c>
      <c r="G899" cm="1">
        <f t="array" ref="G899">_xlfn.IFS(bank1[[#This Row],[Ledger Amount Dr/Cr]]="Cr",bank1[[#This Row],[Ledger Amount]],bank1[[#This Row],[Ledger Amount Dr/Cr]]="Dr",-bank1[[#This Row],[Ledger Amount]])</f>
        <v>-1000</v>
      </c>
      <c r="H899">
        <f>IFERROR(SUM(bank1[[#Headers],[Net]]:bank1[[#This Row],[Net]]),"")</f>
        <v>1152802.8700000001</v>
      </c>
      <c r="I899" t="s">
        <v>10</v>
      </c>
    </row>
    <row r="900" spans="1:9" x14ac:dyDescent="0.35">
      <c r="A900" s="7">
        <v>45363</v>
      </c>
      <c r="B900" s="8" t="s">
        <v>11</v>
      </c>
      <c r="C900" s="8" t="s">
        <v>12</v>
      </c>
      <c r="D900" s="8">
        <v>1000</v>
      </c>
      <c r="E900" s="8" t="str" cm="1">
        <f t="array" ref="E9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00" s="8" t="s">
        <v>236</v>
      </c>
      <c r="G900" cm="1">
        <f t="array" ref="G900">_xlfn.IFS(bank1[[#This Row],[Ledger Amount Dr/Cr]]="Cr",bank1[[#This Row],[Ledger Amount]],bank1[[#This Row],[Ledger Amount Dr/Cr]]="Dr",-bank1[[#This Row],[Ledger Amount]])</f>
        <v>1000</v>
      </c>
      <c r="H900">
        <f>IFERROR(SUM(bank1[[#Headers],[Net]]:bank1[[#This Row],[Net]]),"")</f>
        <v>1153802.8700000001</v>
      </c>
      <c r="I900" t="s">
        <v>10</v>
      </c>
    </row>
    <row r="901" spans="1:9" x14ac:dyDescent="0.35">
      <c r="A901" s="7">
        <v>45363</v>
      </c>
      <c r="B901" s="8" t="s">
        <v>11</v>
      </c>
      <c r="C901" s="8" t="s">
        <v>12</v>
      </c>
      <c r="D901" s="8">
        <v>1000</v>
      </c>
      <c r="E901" s="8" t="str" cm="1">
        <f t="array" ref="E9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01" s="8" t="s">
        <v>233</v>
      </c>
      <c r="G901" cm="1">
        <f t="array" ref="G901">_xlfn.IFS(bank1[[#This Row],[Ledger Amount Dr/Cr]]="Cr",bank1[[#This Row],[Ledger Amount]],bank1[[#This Row],[Ledger Amount Dr/Cr]]="Dr",-bank1[[#This Row],[Ledger Amount]])</f>
        <v>1000</v>
      </c>
      <c r="H901">
        <f>IFERROR(SUM(bank1[[#Headers],[Net]]:bank1[[#This Row],[Net]]),"")</f>
        <v>1154802.8700000001</v>
      </c>
      <c r="I901" t="s">
        <v>10</v>
      </c>
    </row>
    <row r="902" spans="1:9" x14ac:dyDescent="0.35">
      <c r="A902" s="7">
        <v>45363</v>
      </c>
      <c r="B902" s="8" t="s">
        <v>15</v>
      </c>
      <c r="C902" s="8" t="s">
        <v>16</v>
      </c>
      <c r="D902" s="8">
        <v>1000</v>
      </c>
      <c r="E902" s="8" t="str" cm="1">
        <f t="array" ref="E9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2" s="8" t="s">
        <v>241</v>
      </c>
      <c r="G902" cm="1">
        <f t="array" ref="G902">_xlfn.IFS(bank1[[#This Row],[Ledger Amount Dr/Cr]]="Cr",bank1[[#This Row],[Ledger Amount]],bank1[[#This Row],[Ledger Amount Dr/Cr]]="Dr",-bank1[[#This Row],[Ledger Amount]])</f>
        <v>-1000</v>
      </c>
      <c r="H902">
        <f>IFERROR(SUM(bank1[[#Headers],[Net]]:bank1[[#This Row],[Net]]),"")</f>
        <v>1153802.8700000001</v>
      </c>
      <c r="I902" t="s">
        <v>10</v>
      </c>
    </row>
    <row r="903" spans="1:9" x14ac:dyDescent="0.35">
      <c r="A903" s="7">
        <v>45363</v>
      </c>
      <c r="B903" s="8" t="s">
        <v>15</v>
      </c>
      <c r="C903" s="8" t="s">
        <v>16</v>
      </c>
      <c r="D903" s="8">
        <v>1000</v>
      </c>
      <c r="E903" s="8" t="str" cm="1">
        <f t="array" ref="E9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3" s="8" t="s">
        <v>241</v>
      </c>
      <c r="G903" cm="1">
        <f t="array" ref="G903">_xlfn.IFS(bank1[[#This Row],[Ledger Amount Dr/Cr]]="Cr",bank1[[#This Row],[Ledger Amount]],bank1[[#This Row],[Ledger Amount Dr/Cr]]="Dr",-bank1[[#This Row],[Ledger Amount]])</f>
        <v>-1000</v>
      </c>
      <c r="H903">
        <f>IFERROR(SUM(bank1[[#Headers],[Net]]:bank1[[#This Row],[Net]]),"")</f>
        <v>1152802.8700000001</v>
      </c>
      <c r="I903" t="s">
        <v>10</v>
      </c>
    </row>
    <row r="904" spans="1:9" x14ac:dyDescent="0.35">
      <c r="A904" s="7">
        <v>45363</v>
      </c>
      <c r="B904" s="8" t="s">
        <v>15</v>
      </c>
      <c r="C904" s="8" t="s">
        <v>16</v>
      </c>
      <c r="D904" s="8">
        <v>8500</v>
      </c>
      <c r="E904" s="8" t="str" cm="1">
        <f t="array" ref="E9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4" s="8" t="s">
        <v>258</v>
      </c>
      <c r="G904" cm="1">
        <f t="array" ref="G904">_xlfn.IFS(bank1[[#This Row],[Ledger Amount Dr/Cr]]="Cr",bank1[[#This Row],[Ledger Amount]],bank1[[#This Row],[Ledger Amount Dr/Cr]]="Dr",-bank1[[#This Row],[Ledger Amount]])</f>
        <v>-8500</v>
      </c>
      <c r="H904">
        <f>IFERROR(SUM(bank1[[#Headers],[Net]]:bank1[[#This Row],[Net]]),"")</f>
        <v>1144302.8700000001</v>
      </c>
      <c r="I904" t="s">
        <v>10</v>
      </c>
    </row>
    <row r="905" spans="1:9" x14ac:dyDescent="0.35">
      <c r="A905" s="7">
        <v>45363</v>
      </c>
      <c r="B905" s="8" t="s">
        <v>9</v>
      </c>
      <c r="C905" s="8" t="s">
        <v>35</v>
      </c>
      <c r="D905" s="8">
        <v>60</v>
      </c>
      <c r="E905" s="8" t="str" cm="1">
        <f t="array" ref="E9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5" s="8" t="s">
        <v>219</v>
      </c>
      <c r="G905" cm="1">
        <f t="array" ref="G905">_xlfn.IFS(bank1[[#This Row],[Ledger Amount Dr/Cr]]="Cr",bank1[[#This Row],[Ledger Amount]],bank1[[#This Row],[Ledger Amount Dr/Cr]]="Dr",-bank1[[#This Row],[Ledger Amount]])</f>
        <v>-60</v>
      </c>
      <c r="H905">
        <f>IFERROR(SUM(bank1[[#Headers],[Net]]:bank1[[#This Row],[Net]]),"")</f>
        <v>1144242.8700000001</v>
      </c>
      <c r="I905" t="s">
        <v>10</v>
      </c>
    </row>
    <row r="906" spans="1:9" x14ac:dyDescent="0.35">
      <c r="A906" s="7">
        <v>45363</v>
      </c>
      <c r="B906" s="8" t="s">
        <v>15</v>
      </c>
      <c r="C906" s="8" t="s">
        <v>16</v>
      </c>
      <c r="D906" s="8">
        <v>7000</v>
      </c>
      <c r="E906" s="8" t="str" cm="1">
        <f t="array" ref="E9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6" s="8" t="s">
        <v>124</v>
      </c>
      <c r="G906" cm="1">
        <f t="array" ref="G906">_xlfn.IFS(bank1[[#This Row],[Ledger Amount Dr/Cr]]="Cr",bank1[[#This Row],[Ledger Amount]],bank1[[#This Row],[Ledger Amount Dr/Cr]]="Dr",-bank1[[#This Row],[Ledger Amount]])</f>
        <v>-7000</v>
      </c>
      <c r="H906">
        <f>IFERROR(SUM(bank1[[#Headers],[Net]]:bank1[[#This Row],[Net]]),"")</f>
        <v>1137242.8700000001</v>
      </c>
      <c r="I906" t="s">
        <v>10</v>
      </c>
    </row>
    <row r="907" spans="1:9" x14ac:dyDescent="0.35">
      <c r="A907" s="7">
        <v>45364</v>
      </c>
      <c r="B907" s="8" t="s">
        <v>15</v>
      </c>
      <c r="C907" s="8" t="s">
        <v>16</v>
      </c>
      <c r="D907" s="8">
        <v>16000</v>
      </c>
      <c r="E907" s="8" t="str" cm="1">
        <f t="array" ref="E9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7" s="8" t="s">
        <v>241</v>
      </c>
      <c r="G907" cm="1">
        <f t="array" ref="G907">_xlfn.IFS(bank1[[#This Row],[Ledger Amount Dr/Cr]]="Cr",bank1[[#This Row],[Ledger Amount]],bank1[[#This Row],[Ledger Amount Dr/Cr]]="Dr",-bank1[[#This Row],[Ledger Amount]])</f>
        <v>-16000</v>
      </c>
      <c r="H907">
        <f>IFERROR(SUM(bank1[[#Headers],[Net]]:bank1[[#This Row],[Net]]),"")</f>
        <v>1121242.8700000001</v>
      </c>
      <c r="I907" t="s">
        <v>10</v>
      </c>
    </row>
    <row r="908" spans="1:9" x14ac:dyDescent="0.35">
      <c r="A908" s="7">
        <v>45364</v>
      </c>
      <c r="B908" s="8" t="s">
        <v>11</v>
      </c>
      <c r="C908" s="8" t="s">
        <v>12</v>
      </c>
      <c r="D908" s="8">
        <v>2000</v>
      </c>
      <c r="E908" s="8" t="str" cm="1">
        <f t="array" ref="E9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08" s="8" t="s">
        <v>175</v>
      </c>
      <c r="G908" cm="1">
        <f t="array" ref="G908">_xlfn.IFS(bank1[[#This Row],[Ledger Amount Dr/Cr]]="Cr",bank1[[#This Row],[Ledger Amount]],bank1[[#This Row],[Ledger Amount Dr/Cr]]="Dr",-bank1[[#This Row],[Ledger Amount]])</f>
        <v>2000</v>
      </c>
      <c r="H908">
        <f>IFERROR(SUM(bank1[[#Headers],[Net]]:bank1[[#This Row],[Net]]),"")</f>
        <v>1123242.8700000001</v>
      </c>
      <c r="I908" t="s">
        <v>10</v>
      </c>
    </row>
    <row r="909" spans="1:9" x14ac:dyDescent="0.35">
      <c r="A909" s="7">
        <v>45335</v>
      </c>
      <c r="B909" s="8" t="s">
        <v>9</v>
      </c>
      <c r="C909" s="8" t="s">
        <v>309</v>
      </c>
      <c r="D909" s="8">
        <v>200</v>
      </c>
      <c r="E909" s="8" t="str" cm="1">
        <f t="array" ref="E9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09" s="8" t="s">
        <v>213</v>
      </c>
      <c r="G909" cm="1">
        <f t="array" ref="G909">_xlfn.IFS(bank1[[#This Row],[Ledger Amount Dr/Cr]]="Cr",bank1[[#This Row],[Ledger Amount]],bank1[[#This Row],[Ledger Amount Dr/Cr]]="Dr",-bank1[[#This Row],[Ledger Amount]])</f>
        <v>-200</v>
      </c>
      <c r="H909">
        <f>IFERROR(SUM(bank1[[#Headers],[Net]]:bank1[[#This Row],[Net]]),"")</f>
        <v>1123042.8700000001</v>
      </c>
      <c r="I909" t="s">
        <v>10</v>
      </c>
    </row>
    <row r="910" spans="1:9" x14ac:dyDescent="0.35">
      <c r="A910" s="7">
        <v>45364</v>
      </c>
      <c r="B910" s="8" t="s">
        <v>9</v>
      </c>
      <c r="C910" s="8" t="s">
        <v>35</v>
      </c>
      <c r="D910" s="8">
        <v>450</v>
      </c>
      <c r="E910" s="8" t="str" cm="1">
        <f t="array" ref="E9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0" s="8" t="s">
        <v>175</v>
      </c>
      <c r="G910" cm="1">
        <f t="array" ref="G910">_xlfn.IFS(bank1[[#This Row],[Ledger Amount Dr/Cr]]="Cr",bank1[[#This Row],[Ledger Amount]],bank1[[#This Row],[Ledger Amount Dr/Cr]]="Dr",-bank1[[#This Row],[Ledger Amount]])</f>
        <v>-450</v>
      </c>
      <c r="H910">
        <f>IFERROR(SUM(bank1[[#Headers],[Net]]:bank1[[#This Row],[Net]]),"")</f>
        <v>1122592.8700000001</v>
      </c>
      <c r="I910" t="s">
        <v>10</v>
      </c>
    </row>
    <row r="911" spans="1:9" x14ac:dyDescent="0.35">
      <c r="A911" s="7">
        <v>45364</v>
      </c>
      <c r="B911" s="8" t="s">
        <v>15</v>
      </c>
      <c r="C911" s="8" t="s">
        <v>16</v>
      </c>
      <c r="D911" s="8">
        <v>10000</v>
      </c>
      <c r="E911" s="8" t="str" cm="1">
        <f t="array" ref="E9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1" s="8" t="s">
        <v>124</v>
      </c>
      <c r="G911" cm="1">
        <f t="array" ref="G911">_xlfn.IFS(bank1[[#This Row],[Ledger Amount Dr/Cr]]="Cr",bank1[[#This Row],[Ledger Amount]],bank1[[#This Row],[Ledger Amount Dr/Cr]]="Dr",-bank1[[#This Row],[Ledger Amount]])</f>
        <v>-10000</v>
      </c>
      <c r="H911">
        <f>IFERROR(SUM(bank1[[#Headers],[Net]]:bank1[[#This Row],[Net]]),"")</f>
        <v>1112592.8700000001</v>
      </c>
      <c r="I911" t="s">
        <v>10</v>
      </c>
    </row>
    <row r="912" spans="1:9" x14ac:dyDescent="0.35">
      <c r="A912" s="7">
        <v>45364</v>
      </c>
      <c r="B912" s="8" t="s">
        <v>15</v>
      </c>
      <c r="C912" s="8" t="s">
        <v>16</v>
      </c>
      <c r="D912" s="8">
        <v>1050</v>
      </c>
      <c r="E912" s="8" t="str" cm="1">
        <f t="array" ref="E9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2" s="8" t="s">
        <v>259</v>
      </c>
      <c r="G912" cm="1">
        <f t="array" ref="G912">_xlfn.IFS(bank1[[#This Row],[Ledger Amount Dr/Cr]]="Cr",bank1[[#This Row],[Ledger Amount]],bank1[[#This Row],[Ledger Amount Dr/Cr]]="Dr",-bank1[[#This Row],[Ledger Amount]])</f>
        <v>-1050</v>
      </c>
      <c r="H912">
        <f>IFERROR(SUM(bank1[[#Headers],[Net]]:bank1[[#This Row],[Net]]),"")</f>
        <v>1111542.8700000001</v>
      </c>
      <c r="I912" t="s">
        <v>10</v>
      </c>
    </row>
    <row r="913" spans="1:9" x14ac:dyDescent="0.35">
      <c r="A913" s="7">
        <v>45365</v>
      </c>
      <c r="B913" s="8" t="s">
        <v>9</v>
      </c>
      <c r="C913" s="8" t="s">
        <v>35</v>
      </c>
      <c r="D913" s="8">
        <v>728</v>
      </c>
      <c r="E913" s="8" t="str" cm="1">
        <f t="array" ref="E9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3" s="8" t="s">
        <v>260</v>
      </c>
      <c r="G913" cm="1">
        <f t="array" ref="G913">_xlfn.IFS(bank1[[#This Row],[Ledger Amount Dr/Cr]]="Cr",bank1[[#This Row],[Ledger Amount]],bank1[[#This Row],[Ledger Amount Dr/Cr]]="Dr",-bank1[[#This Row],[Ledger Amount]])</f>
        <v>-728</v>
      </c>
      <c r="H913">
        <f>IFERROR(SUM(bank1[[#Headers],[Net]]:bank1[[#This Row],[Net]]),"")</f>
        <v>1110814.8700000001</v>
      </c>
      <c r="I913" t="s">
        <v>10</v>
      </c>
    </row>
    <row r="914" spans="1:9" x14ac:dyDescent="0.35">
      <c r="A914" s="7">
        <v>45365</v>
      </c>
      <c r="B914" s="8" t="s">
        <v>15</v>
      </c>
      <c r="C914" s="8" t="s">
        <v>16</v>
      </c>
      <c r="D914" s="8">
        <v>14200</v>
      </c>
      <c r="E914" s="8" t="str" cm="1">
        <f t="array" ref="E9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4" s="8" t="s">
        <v>18</v>
      </c>
      <c r="G914" cm="1">
        <f t="array" ref="G914">_xlfn.IFS(bank1[[#This Row],[Ledger Amount Dr/Cr]]="Cr",bank1[[#This Row],[Ledger Amount]],bank1[[#This Row],[Ledger Amount Dr/Cr]]="Dr",-bank1[[#This Row],[Ledger Amount]])</f>
        <v>-14200</v>
      </c>
      <c r="H914">
        <f>IFERROR(SUM(bank1[[#Headers],[Net]]:bank1[[#This Row],[Net]]),"")</f>
        <v>1096614.8700000001</v>
      </c>
      <c r="I914" t="s">
        <v>10</v>
      </c>
    </row>
    <row r="915" spans="1:9" x14ac:dyDescent="0.35">
      <c r="A915" s="7">
        <v>45365</v>
      </c>
      <c r="B915" s="8" t="s">
        <v>15</v>
      </c>
      <c r="C915" s="8" t="s">
        <v>16</v>
      </c>
      <c r="D915" s="8">
        <v>50000</v>
      </c>
      <c r="E915" s="8" t="str" cm="1">
        <f t="array" ref="E9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5" s="8" t="s">
        <v>159</v>
      </c>
      <c r="G915" cm="1">
        <f t="array" ref="G915">_xlfn.IFS(bank1[[#This Row],[Ledger Amount Dr/Cr]]="Cr",bank1[[#This Row],[Ledger Amount]],bank1[[#This Row],[Ledger Amount Dr/Cr]]="Dr",-bank1[[#This Row],[Ledger Amount]])</f>
        <v>-50000</v>
      </c>
      <c r="H915">
        <f>IFERROR(SUM(bank1[[#Headers],[Net]]:bank1[[#This Row],[Net]]),"")</f>
        <v>1046614.8700000001</v>
      </c>
      <c r="I915" t="s">
        <v>10</v>
      </c>
    </row>
    <row r="916" spans="1:9" x14ac:dyDescent="0.35">
      <c r="A916" s="7">
        <v>45365</v>
      </c>
      <c r="B916" s="8" t="s">
        <v>15</v>
      </c>
      <c r="C916" s="8" t="s">
        <v>16</v>
      </c>
      <c r="D916" s="8">
        <v>5035</v>
      </c>
      <c r="E916" s="8" t="str" cm="1">
        <f t="array" ref="E9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6" s="8" t="s">
        <v>238</v>
      </c>
      <c r="G916" cm="1">
        <f t="array" ref="G916">_xlfn.IFS(bank1[[#This Row],[Ledger Amount Dr/Cr]]="Cr",bank1[[#This Row],[Ledger Amount]],bank1[[#This Row],[Ledger Amount Dr/Cr]]="Dr",-bank1[[#This Row],[Ledger Amount]])</f>
        <v>-5035</v>
      </c>
      <c r="H916">
        <f>IFERROR(SUM(bank1[[#Headers],[Net]]:bank1[[#This Row],[Net]]),"")</f>
        <v>1041579.8700000001</v>
      </c>
      <c r="I916" t="s">
        <v>10</v>
      </c>
    </row>
    <row r="917" spans="1:9" x14ac:dyDescent="0.35">
      <c r="A917" s="7">
        <v>45365</v>
      </c>
      <c r="B917" s="8" t="s">
        <v>9</v>
      </c>
      <c r="C917" s="8" t="s">
        <v>35</v>
      </c>
      <c r="D917" s="8">
        <v>200</v>
      </c>
      <c r="E917" s="8" t="str" cm="1">
        <f t="array" ref="E9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7" s="8" t="s">
        <v>18</v>
      </c>
      <c r="G917" cm="1">
        <f t="array" ref="G917">_xlfn.IFS(bank1[[#This Row],[Ledger Amount Dr/Cr]]="Cr",bank1[[#This Row],[Ledger Amount]],bank1[[#This Row],[Ledger Amount Dr/Cr]]="Dr",-bank1[[#This Row],[Ledger Amount]])</f>
        <v>-200</v>
      </c>
      <c r="H917">
        <f>IFERROR(SUM(bank1[[#Headers],[Net]]:bank1[[#This Row],[Net]]),"")</f>
        <v>1041379.8700000001</v>
      </c>
      <c r="I917" t="s">
        <v>10</v>
      </c>
    </row>
    <row r="918" spans="1:9" x14ac:dyDescent="0.35">
      <c r="A918" s="7">
        <v>45365</v>
      </c>
      <c r="B918" s="8" t="s">
        <v>11</v>
      </c>
      <c r="C918" s="8" t="s">
        <v>12</v>
      </c>
      <c r="D918" s="8">
        <v>142850</v>
      </c>
      <c r="E918" s="8" t="str" cm="1">
        <f t="array" ref="E9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18" s="8" t="s">
        <v>245</v>
      </c>
      <c r="G918" cm="1">
        <f t="array" ref="G918">_xlfn.IFS(bank1[[#This Row],[Ledger Amount Dr/Cr]]="Cr",bank1[[#This Row],[Ledger Amount]],bank1[[#This Row],[Ledger Amount Dr/Cr]]="Dr",-bank1[[#This Row],[Ledger Amount]])</f>
        <v>142850</v>
      </c>
      <c r="H918">
        <f>IFERROR(SUM(bank1[[#Headers],[Net]]:bank1[[#This Row],[Net]]),"")</f>
        <v>1184229.8700000001</v>
      </c>
      <c r="I918" t="s">
        <v>10</v>
      </c>
    </row>
    <row r="919" spans="1:9" x14ac:dyDescent="0.35">
      <c r="A919" s="7">
        <v>45365</v>
      </c>
      <c r="B919" s="8" t="s">
        <v>15</v>
      </c>
      <c r="C919" s="8" t="s">
        <v>16</v>
      </c>
      <c r="D919" s="8">
        <v>2000</v>
      </c>
      <c r="E919" s="8" t="str" cm="1">
        <f t="array" ref="E9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19" s="8" t="s">
        <v>235</v>
      </c>
      <c r="G919" cm="1">
        <f t="array" ref="G919">_xlfn.IFS(bank1[[#This Row],[Ledger Amount Dr/Cr]]="Cr",bank1[[#This Row],[Ledger Amount]],bank1[[#This Row],[Ledger Amount Dr/Cr]]="Dr",-bank1[[#This Row],[Ledger Amount]])</f>
        <v>-2000</v>
      </c>
      <c r="H919">
        <f>IFERROR(SUM(bank1[[#Headers],[Net]]:bank1[[#This Row],[Net]]),"")</f>
        <v>1182229.8700000001</v>
      </c>
      <c r="I919" t="s">
        <v>10</v>
      </c>
    </row>
    <row r="920" spans="1:9" x14ac:dyDescent="0.35">
      <c r="A920" s="7">
        <v>45365</v>
      </c>
      <c r="B920" s="8" t="s">
        <v>15</v>
      </c>
      <c r="C920" s="8" t="s">
        <v>16</v>
      </c>
      <c r="D920" s="8">
        <v>10000</v>
      </c>
      <c r="E920" s="8" t="str" cm="1">
        <f t="array" ref="E9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0" s="8" t="s">
        <v>124</v>
      </c>
      <c r="G920" cm="1">
        <f t="array" ref="G920">_xlfn.IFS(bank1[[#This Row],[Ledger Amount Dr/Cr]]="Cr",bank1[[#This Row],[Ledger Amount]],bank1[[#This Row],[Ledger Amount Dr/Cr]]="Dr",-bank1[[#This Row],[Ledger Amount]])</f>
        <v>-10000</v>
      </c>
      <c r="H920">
        <f>IFERROR(SUM(bank1[[#Headers],[Net]]:bank1[[#This Row],[Net]]),"")</f>
        <v>1172229.8700000001</v>
      </c>
      <c r="I920" t="s">
        <v>10</v>
      </c>
    </row>
    <row r="921" spans="1:9" x14ac:dyDescent="0.35">
      <c r="A921" s="7">
        <v>45365</v>
      </c>
      <c r="B921" s="8" t="s">
        <v>15</v>
      </c>
      <c r="C921" s="8" t="s">
        <v>16</v>
      </c>
      <c r="D921" s="8">
        <v>8500</v>
      </c>
      <c r="E921" s="8" t="str" cm="1">
        <f t="array" ref="E9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1" s="8" t="s">
        <v>258</v>
      </c>
      <c r="G921" cm="1">
        <f t="array" ref="G921">_xlfn.IFS(bank1[[#This Row],[Ledger Amount Dr/Cr]]="Cr",bank1[[#This Row],[Ledger Amount]],bank1[[#This Row],[Ledger Amount Dr/Cr]]="Dr",-bank1[[#This Row],[Ledger Amount]])</f>
        <v>-8500</v>
      </c>
      <c r="H921">
        <f>IFERROR(SUM(bank1[[#Headers],[Net]]:bank1[[#This Row],[Net]]),"")</f>
        <v>1163729.8700000001</v>
      </c>
      <c r="I921" t="s">
        <v>10</v>
      </c>
    </row>
    <row r="922" spans="1:9" x14ac:dyDescent="0.35">
      <c r="A922" s="7">
        <v>45365</v>
      </c>
      <c r="B922" s="8" t="s">
        <v>11</v>
      </c>
      <c r="C922" s="8" t="s">
        <v>12</v>
      </c>
      <c r="D922" s="8">
        <v>2500</v>
      </c>
      <c r="E922" s="8" t="str" cm="1">
        <f t="array" ref="E9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22" s="8" t="s">
        <v>110</v>
      </c>
      <c r="G922" cm="1">
        <f t="array" ref="G922">_xlfn.IFS(bank1[[#This Row],[Ledger Amount Dr/Cr]]="Cr",bank1[[#This Row],[Ledger Amount]],bank1[[#This Row],[Ledger Amount Dr/Cr]]="Dr",-bank1[[#This Row],[Ledger Amount]])</f>
        <v>2500</v>
      </c>
      <c r="H922">
        <f>IFERROR(SUM(bank1[[#Headers],[Net]]:bank1[[#This Row],[Net]]),"")</f>
        <v>1166229.8700000001</v>
      </c>
      <c r="I922" t="s">
        <v>10</v>
      </c>
    </row>
    <row r="923" spans="1:9" x14ac:dyDescent="0.35">
      <c r="A923" s="7">
        <v>45366</v>
      </c>
      <c r="B923" s="8" t="s">
        <v>15</v>
      </c>
      <c r="C923" s="8" t="s">
        <v>16</v>
      </c>
      <c r="D923" s="8">
        <v>5650</v>
      </c>
      <c r="E923" s="8" t="str" cm="1">
        <f t="array" ref="E9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3" s="8" t="s">
        <v>18</v>
      </c>
      <c r="G923" cm="1">
        <f t="array" ref="G923">_xlfn.IFS(bank1[[#This Row],[Ledger Amount Dr/Cr]]="Cr",bank1[[#This Row],[Ledger Amount]],bank1[[#This Row],[Ledger Amount Dr/Cr]]="Dr",-bank1[[#This Row],[Ledger Amount]])</f>
        <v>-5650</v>
      </c>
      <c r="H923">
        <f>IFERROR(SUM(bank1[[#Headers],[Net]]:bank1[[#This Row],[Net]]),"")</f>
        <v>1160579.8700000001</v>
      </c>
      <c r="I923" t="s">
        <v>10</v>
      </c>
    </row>
    <row r="924" spans="1:9" x14ac:dyDescent="0.35">
      <c r="A924" s="7">
        <v>45366</v>
      </c>
      <c r="B924" s="8" t="s">
        <v>15</v>
      </c>
      <c r="C924" s="8" t="s">
        <v>16</v>
      </c>
      <c r="D924" s="8">
        <v>1600</v>
      </c>
      <c r="E924" s="8" t="str" cm="1">
        <f t="array" ref="E9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4" s="8" t="s">
        <v>18</v>
      </c>
      <c r="G924" cm="1">
        <f t="array" ref="G924">_xlfn.IFS(bank1[[#This Row],[Ledger Amount Dr/Cr]]="Cr",bank1[[#This Row],[Ledger Amount]],bank1[[#This Row],[Ledger Amount Dr/Cr]]="Dr",-bank1[[#This Row],[Ledger Amount]])</f>
        <v>-1600</v>
      </c>
      <c r="H924">
        <f>IFERROR(SUM(bank1[[#Headers],[Net]]:bank1[[#This Row],[Net]]),"")</f>
        <v>1158979.8700000001</v>
      </c>
      <c r="I924" t="s">
        <v>10</v>
      </c>
    </row>
    <row r="925" spans="1:9" x14ac:dyDescent="0.35">
      <c r="A925" s="7">
        <v>45366</v>
      </c>
      <c r="B925" s="8" t="s">
        <v>15</v>
      </c>
      <c r="C925" s="8" t="s">
        <v>16</v>
      </c>
      <c r="D925" s="8">
        <v>3600</v>
      </c>
      <c r="E925" s="8" t="str" cm="1">
        <f t="array" ref="E9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5" s="8" t="s">
        <v>261</v>
      </c>
      <c r="G925" cm="1">
        <f t="array" ref="G925">_xlfn.IFS(bank1[[#This Row],[Ledger Amount Dr/Cr]]="Cr",bank1[[#This Row],[Ledger Amount]],bank1[[#This Row],[Ledger Amount Dr/Cr]]="Dr",-bank1[[#This Row],[Ledger Amount]])</f>
        <v>-3600</v>
      </c>
      <c r="H925">
        <f>IFERROR(SUM(bank1[[#Headers],[Net]]:bank1[[#This Row],[Net]]),"")</f>
        <v>1155379.8700000001</v>
      </c>
      <c r="I925" t="s">
        <v>10</v>
      </c>
    </row>
    <row r="926" spans="1:9" x14ac:dyDescent="0.35">
      <c r="A926" s="7">
        <v>45366</v>
      </c>
      <c r="B926" s="8" t="s">
        <v>15</v>
      </c>
      <c r="C926" s="8" t="s">
        <v>16</v>
      </c>
      <c r="D926" s="8">
        <v>100000</v>
      </c>
      <c r="E926" s="8" t="str" cm="1">
        <f t="array" ref="E9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6" s="8" t="s">
        <v>13</v>
      </c>
      <c r="G926" cm="1">
        <f t="array" ref="G926">_xlfn.IFS(bank1[[#This Row],[Ledger Amount Dr/Cr]]="Cr",bank1[[#This Row],[Ledger Amount]],bank1[[#This Row],[Ledger Amount Dr/Cr]]="Dr",-bank1[[#This Row],[Ledger Amount]])</f>
        <v>-100000</v>
      </c>
      <c r="H926">
        <f>IFERROR(SUM(bank1[[#Headers],[Net]]:bank1[[#This Row],[Net]]),"")</f>
        <v>1055379.8700000001</v>
      </c>
      <c r="I926" t="s">
        <v>10</v>
      </c>
    </row>
    <row r="927" spans="1:9" x14ac:dyDescent="0.35">
      <c r="A927" s="7">
        <v>45366</v>
      </c>
      <c r="B927" s="8" t="s">
        <v>15</v>
      </c>
      <c r="C927" s="8" t="s">
        <v>16</v>
      </c>
      <c r="D927" s="8">
        <v>1000</v>
      </c>
      <c r="E927" s="8" t="str" cm="1">
        <f t="array" ref="E9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7" s="8" t="s">
        <v>236</v>
      </c>
      <c r="G927" cm="1">
        <f t="array" ref="G927">_xlfn.IFS(bank1[[#This Row],[Ledger Amount Dr/Cr]]="Cr",bank1[[#This Row],[Ledger Amount]],bank1[[#This Row],[Ledger Amount Dr/Cr]]="Dr",-bank1[[#This Row],[Ledger Amount]])</f>
        <v>-1000</v>
      </c>
      <c r="H927">
        <f>IFERROR(SUM(bank1[[#Headers],[Net]]:bank1[[#This Row],[Net]]),"")</f>
        <v>1054379.8700000001</v>
      </c>
      <c r="I927" t="s">
        <v>10</v>
      </c>
    </row>
    <row r="928" spans="1:9" x14ac:dyDescent="0.35">
      <c r="A928" s="7">
        <v>45366</v>
      </c>
      <c r="B928" s="8" t="s">
        <v>15</v>
      </c>
      <c r="C928" s="8" t="s">
        <v>16</v>
      </c>
      <c r="D928" s="8">
        <v>1000</v>
      </c>
      <c r="E928" s="8" t="str" cm="1">
        <f t="array" ref="E9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8" s="8" t="s">
        <v>262</v>
      </c>
      <c r="G928" cm="1">
        <f t="array" ref="G928">_xlfn.IFS(bank1[[#This Row],[Ledger Amount Dr/Cr]]="Cr",bank1[[#This Row],[Ledger Amount]],bank1[[#This Row],[Ledger Amount Dr/Cr]]="Dr",-bank1[[#This Row],[Ledger Amount]])</f>
        <v>-1000</v>
      </c>
      <c r="H928">
        <f>IFERROR(SUM(bank1[[#Headers],[Net]]:bank1[[#This Row],[Net]]),"")</f>
        <v>1053379.8700000001</v>
      </c>
      <c r="I928" t="s">
        <v>10</v>
      </c>
    </row>
    <row r="929" spans="1:9" x14ac:dyDescent="0.35">
      <c r="A929" s="7">
        <v>45366</v>
      </c>
      <c r="B929" s="8" t="s">
        <v>9</v>
      </c>
      <c r="C929" s="8" t="s">
        <v>35</v>
      </c>
      <c r="D929" s="8">
        <v>500</v>
      </c>
      <c r="E929" s="8" t="str" cm="1">
        <f t="array" ref="E9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29" s="8" t="s">
        <v>241</v>
      </c>
      <c r="G929" cm="1">
        <f t="array" ref="G929">_xlfn.IFS(bank1[[#This Row],[Ledger Amount Dr/Cr]]="Cr",bank1[[#This Row],[Ledger Amount]],bank1[[#This Row],[Ledger Amount Dr/Cr]]="Dr",-bank1[[#This Row],[Ledger Amount]])</f>
        <v>-500</v>
      </c>
      <c r="H929">
        <f>IFERROR(SUM(bank1[[#Headers],[Net]]:bank1[[#This Row],[Net]]),"")</f>
        <v>1052879.8700000001</v>
      </c>
      <c r="I929" t="s">
        <v>10</v>
      </c>
    </row>
    <row r="930" spans="1:9" x14ac:dyDescent="0.35">
      <c r="A930" s="7">
        <v>45366</v>
      </c>
      <c r="B930" s="8" t="s">
        <v>37</v>
      </c>
      <c r="C930" s="10" t="s">
        <v>303</v>
      </c>
      <c r="D930" s="8">
        <v>540</v>
      </c>
      <c r="E930" s="8" t="str" cm="1">
        <f t="array" ref="E9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30" s="8" t="s">
        <v>224</v>
      </c>
      <c r="G930" cm="1">
        <f t="array" ref="G930">_xlfn.IFS(bank1[[#This Row],[Ledger Amount Dr/Cr]]="Cr",bank1[[#This Row],[Ledger Amount]],bank1[[#This Row],[Ledger Amount Dr/Cr]]="Dr",-bank1[[#This Row],[Ledger Amount]])</f>
        <v>540</v>
      </c>
      <c r="H930">
        <f>IFERROR(SUM(bank1[[#Headers],[Net]]:bank1[[#This Row],[Net]]),"")</f>
        <v>1053419.8700000001</v>
      </c>
      <c r="I930" t="s">
        <v>10</v>
      </c>
    </row>
    <row r="931" spans="1:9" x14ac:dyDescent="0.35">
      <c r="A931" s="7">
        <v>45366</v>
      </c>
      <c r="B931" s="8" t="s">
        <v>11</v>
      </c>
      <c r="C931" s="8" t="s">
        <v>12</v>
      </c>
      <c r="D931" s="8">
        <v>4000</v>
      </c>
      <c r="E931" s="8" t="str" cm="1">
        <f t="array" ref="E9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31" s="8" t="s">
        <v>227</v>
      </c>
      <c r="G931" cm="1">
        <f t="array" ref="G931">_xlfn.IFS(bank1[[#This Row],[Ledger Amount Dr/Cr]]="Cr",bank1[[#This Row],[Ledger Amount]],bank1[[#This Row],[Ledger Amount Dr/Cr]]="Dr",-bank1[[#This Row],[Ledger Amount]])</f>
        <v>4000</v>
      </c>
      <c r="H931">
        <f>IFERROR(SUM(bank1[[#Headers],[Net]]:bank1[[#This Row],[Net]]),"")</f>
        <v>1057419.8700000001</v>
      </c>
      <c r="I931" t="s">
        <v>10</v>
      </c>
    </row>
    <row r="932" spans="1:9" x14ac:dyDescent="0.35">
      <c r="A932" s="7">
        <v>45366</v>
      </c>
      <c r="B932" s="8" t="s">
        <v>15</v>
      </c>
      <c r="C932" s="8" t="s">
        <v>16</v>
      </c>
      <c r="D932" s="8">
        <v>1135</v>
      </c>
      <c r="E932" s="8" t="str" cm="1">
        <f t="array" ref="E9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2" s="8" t="s">
        <v>18</v>
      </c>
      <c r="G932" cm="1">
        <f t="array" ref="G932">_xlfn.IFS(bank1[[#This Row],[Ledger Amount Dr/Cr]]="Cr",bank1[[#This Row],[Ledger Amount]],bank1[[#This Row],[Ledger Amount Dr/Cr]]="Dr",-bank1[[#This Row],[Ledger Amount]])</f>
        <v>-1135</v>
      </c>
      <c r="H932">
        <f>IFERROR(SUM(bank1[[#Headers],[Net]]:bank1[[#This Row],[Net]]),"")</f>
        <v>1056284.8700000001</v>
      </c>
      <c r="I932" t="s">
        <v>10</v>
      </c>
    </row>
    <row r="933" spans="1:9" x14ac:dyDescent="0.35">
      <c r="A933" s="7">
        <v>45367</v>
      </c>
      <c r="B933" s="8" t="s">
        <v>9</v>
      </c>
      <c r="C933" s="8" t="s">
        <v>35</v>
      </c>
      <c r="D933" s="8">
        <v>180</v>
      </c>
      <c r="E933" s="8" t="str" cm="1">
        <f t="array" ref="E9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3" s="8" t="s">
        <v>263</v>
      </c>
      <c r="G933" cm="1">
        <f t="array" ref="G933">_xlfn.IFS(bank1[[#This Row],[Ledger Amount Dr/Cr]]="Cr",bank1[[#This Row],[Ledger Amount]],bank1[[#This Row],[Ledger Amount Dr/Cr]]="Dr",-bank1[[#This Row],[Ledger Amount]])</f>
        <v>-180</v>
      </c>
      <c r="H933">
        <f>IFERROR(SUM(bank1[[#Headers],[Net]]:bank1[[#This Row],[Net]]),"")</f>
        <v>1056104.8700000001</v>
      </c>
      <c r="I933" t="s">
        <v>10</v>
      </c>
    </row>
    <row r="934" spans="1:9" x14ac:dyDescent="0.35">
      <c r="A934" s="7">
        <v>45367</v>
      </c>
      <c r="B934" s="8" t="s">
        <v>15</v>
      </c>
      <c r="C934" s="8" t="s">
        <v>16</v>
      </c>
      <c r="D934" s="8">
        <v>8800</v>
      </c>
      <c r="E934" s="8" t="str" cm="1">
        <f t="array" ref="E9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4" s="8" t="s">
        <v>264</v>
      </c>
      <c r="G934" cm="1">
        <f t="array" ref="G934">_xlfn.IFS(bank1[[#This Row],[Ledger Amount Dr/Cr]]="Cr",bank1[[#This Row],[Ledger Amount]],bank1[[#This Row],[Ledger Amount Dr/Cr]]="Dr",-bank1[[#This Row],[Ledger Amount]])</f>
        <v>-8800</v>
      </c>
      <c r="H934">
        <f>IFERROR(SUM(bank1[[#Headers],[Net]]:bank1[[#This Row],[Net]]),"")</f>
        <v>1047304.8700000001</v>
      </c>
      <c r="I934" t="s">
        <v>10</v>
      </c>
    </row>
    <row r="935" spans="1:9" x14ac:dyDescent="0.35">
      <c r="A935" s="7">
        <v>45367</v>
      </c>
      <c r="B935" s="8" t="s">
        <v>25</v>
      </c>
      <c r="C935" s="8" t="s">
        <v>26</v>
      </c>
      <c r="D935" s="8">
        <v>50000</v>
      </c>
      <c r="E935" s="8" t="str" cm="1">
        <f t="array" ref="E9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35" s="8" t="s">
        <v>34</v>
      </c>
      <c r="G935" cm="1">
        <f t="array" ref="G935">_xlfn.IFS(bank1[[#This Row],[Ledger Amount Dr/Cr]]="Cr",bank1[[#This Row],[Ledger Amount]],bank1[[#This Row],[Ledger Amount Dr/Cr]]="Dr",-bank1[[#This Row],[Ledger Amount]])</f>
        <v>50000</v>
      </c>
      <c r="H935">
        <f>IFERROR(SUM(bank1[[#Headers],[Net]]:bank1[[#This Row],[Net]]),"")</f>
        <v>1097304.8700000001</v>
      </c>
      <c r="I935" t="s">
        <v>10</v>
      </c>
    </row>
    <row r="936" spans="1:9" x14ac:dyDescent="0.35">
      <c r="A936" s="7">
        <v>45367</v>
      </c>
      <c r="B936" s="8" t="s">
        <v>11</v>
      </c>
      <c r="C936" s="8" t="s">
        <v>12</v>
      </c>
      <c r="D936" s="8">
        <v>6630</v>
      </c>
      <c r="E936" s="8" t="str" cm="1">
        <f t="array" ref="E9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36" s="8" t="s">
        <v>250</v>
      </c>
      <c r="G936" cm="1">
        <f t="array" ref="G936">_xlfn.IFS(bank1[[#This Row],[Ledger Amount Dr/Cr]]="Cr",bank1[[#This Row],[Ledger Amount]],bank1[[#This Row],[Ledger Amount Dr/Cr]]="Dr",-bank1[[#This Row],[Ledger Amount]])</f>
        <v>6630</v>
      </c>
      <c r="H936">
        <f>IFERROR(SUM(bank1[[#Headers],[Net]]:bank1[[#This Row],[Net]]),"")</f>
        <v>1103934.8700000001</v>
      </c>
      <c r="I936" t="s">
        <v>10</v>
      </c>
    </row>
    <row r="937" spans="1:9" x14ac:dyDescent="0.35">
      <c r="A937" s="7">
        <v>45367</v>
      </c>
      <c r="B937" s="8" t="s">
        <v>15</v>
      </c>
      <c r="C937" s="8" t="s">
        <v>16</v>
      </c>
      <c r="D937" s="8">
        <v>16000</v>
      </c>
      <c r="E937" s="8" t="str" cm="1">
        <f t="array" ref="E9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7" s="8" t="s">
        <v>129</v>
      </c>
      <c r="G937" cm="1">
        <f t="array" ref="G937">_xlfn.IFS(bank1[[#This Row],[Ledger Amount Dr/Cr]]="Cr",bank1[[#This Row],[Ledger Amount]],bank1[[#This Row],[Ledger Amount Dr/Cr]]="Dr",-bank1[[#This Row],[Ledger Amount]])</f>
        <v>-16000</v>
      </c>
      <c r="H937">
        <f>IFERROR(SUM(bank1[[#Headers],[Net]]:bank1[[#This Row],[Net]]),"")</f>
        <v>1087934.8700000001</v>
      </c>
      <c r="I937" t="s">
        <v>10</v>
      </c>
    </row>
    <row r="938" spans="1:9" x14ac:dyDescent="0.35">
      <c r="A938" s="7">
        <v>45368</v>
      </c>
      <c r="B938" s="8" t="s">
        <v>15</v>
      </c>
      <c r="C938" s="8" t="s">
        <v>16</v>
      </c>
      <c r="D938" s="8">
        <v>8500</v>
      </c>
      <c r="E938" s="8" t="str" cm="1">
        <f t="array" ref="E9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8" s="8" t="s">
        <v>129</v>
      </c>
      <c r="G938" cm="1">
        <f t="array" ref="G938">_xlfn.IFS(bank1[[#This Row],[Ledger Amount Dr/Cr]]="Cr",bank1[[#This Row],[Ledger Amount]],bank1[[#This Row],[Ledger Amount Dr/Cr]]="Dr",-bank1[[#This Row],[Ledger Amount]])</f>
        <v>-8500</v>
      </c>
      <c r="H938">
        <f>IFERROR(SUM(bank1[[#Headers],[Net]]:bank1[[#This Row],[Net]]),"")</f>
        <v>1079434.8700000001</v>
      </c>
      <c r="I938" t="s">
        <v>10</v>
      </c>
    </row>
    <row r="939" spans="1:9" x14ac:dyDescent="0.35">
      <c r="A939" s="7">
        <v>45368</v>
      </c>
      <c r="B939" s="8" t="s">
        <v>15</v>
      </c>
      <c r="C939" s="8" t="s">
        <v>16</v>
      </c>
      <c r="D939" s="8">
        <v>1050</v>
      </c>
      <c r="E939" s="8" t="str" cm="1">
        <f t="array" ref="E9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39" s="8" t="s">
        <v>238</v>
      </c>
      <c r="G939" cm="1">
        <f t="array" ref="G939">_xlfn.IFS(bank1[[#This Row],[Ledger Amount Dr/Cr]]="Cr",bank1[[#This Row],[Ledger Amount]],bank1[[#This Row],[Ledger Amount Dr/Cr]]="Dr",-bank1[[#This Row],[Ledger Amount]])</f>
        <v>-1050</v>
      </c>
      <c r="H939">
        <f>IFERROR(SUM(bank1[[#Headers],[Net]]:bank1[[#This Row],[Net]]),"")</f>
        <v>1078384.8700000001</v>
      </c>
      <c r="I939" t="s">
        <v>10</v>
      </c>
    </row>
    <row r="940" spans="1:9" x14ac:dyDescent="0.35">
      <c r="A940" s="7">
        <v>45369</v>
      </c>
      <c r="B940" s="8" t="s">
        <v>11</v>
      </c>
      <c r="C940" s="8" t="s">
        <v>12</v>
      </c>
      <c r="D940" s="8">
        <v>13000</v>
      </c>
      <c r="E940" s="8" t="str" cm="1">
        <f t="array" ref="E9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40" s="8" t="s">
        <v>109</v>
      </c>
      <c r="G940" cm="1">
        <f t="array" ref="G940">_xlfn.IFS(bank1[[#This Row],[Ledger Amount Dr/Cr]]="Cr",bank1[[#This Row],[Ledger Amount]],bank1[[#This Row],[Ledger Amount Dr/Cr]]="Dr",-bank1[[#This Row],[Ledger Amount]])</f>
        <v>13000</v>
      </c>
      <c r="H940">
        <f>IFERROR(SUM(bank1[[#Headers],[Net]]:bank1[[#This Row],[Net]]),"")</f>
        <v>1091384.8700000001</v>
      </c>
      <c r="I940" t="s">
        <v>10</v>
      </c>
    </row>
    <row r="941" spans="1:9" x14ac:dyDescent="0.35">
      <c r="A941" s="7">
        <v>45369</v>
      </c>
      <c r="B941" s="8" t="s">
        <v>15</v>
      </c>
      <c r="C941" s="8" t="s">
        <v>16</v>
      </c>
      <c r="D941" s="8">
        <v>15000</v>
      </c>
      <c r="E941" s="8" t="str" cm="1">
        <f t="array" ref="E9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1" s="8" t="s">
        <v>124</v>
      </c>
      <c r="G941" cm="1">
        <f t="array" ref="G941">_xlfn.IFS(bank1[[#This Row],[Ledger Amount Dr/Cr]]="Cr",bank1[[#This Row],[Ledger Amount]],bank1[[#This Row],[Ledger Amount Dr/Cr]]="Dr",-bank1[[#This Row],[Ledger Amount]])</f>
        <v>-15000</v>
      </c>
      <c r="H941">
        <f>IFERROR(SUM(bank1[[#Headers],[Net]]:bank1[[#This Row],[Net]]),"")</f>
        <v>1076384.8700000001</v>
      </c>
      <c r="I941" t="s">
        <v>10</v>
      </c>
    </row>
    <row r="942" spans="1:9" x14ac:dyDescent="0.35">
      <c r="A942" s="7">
        <v>45369</v>
      </c>
      <c r="B942" s="8" t="s">
        <v>15</v>
      </c>
      <c r="C942" s="8" t="s">
        <v>16</v>
      </c>
      <c r="D942" s="8">
        <v>3900</v>
      </c>
      <c r="E942" s="8" t="str" cm="1">
        <f t="array" ref="E9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2" s="8" t="s">
        <v>265</v>
      </c>
      <c r="G942" cm="1">
        <f t="array" ref="G942">_xlfn.IFS(bank1[[#This Row],[Ledger Amount Dr/Cr]]="Cr",bank1[[#This Row],[Ledger Amount]],bank1[[#This Row],[Ledger Amount Dr/Cr]]="Dr",-bank1[[#This Row],[Ledger Amount]])</f>
        <v>-3900</v>
      </c>
      <c r="H942">
        <f>IFERROR(SUM(bank1[[#Headers],[Net]]:bank1[[#This Row],[Net]]),"")</f>
        <v>1072484.8700000001</v>
      </c>
      <c r="I942" t="s">
        <v>10</v>
      </c>
    </row>
    <row r="943" spans="1:9" x14ac:dyDescent="0.35">
      <c r="A943" s="7">
        <v>45369</v>
      </c>
      <c r="B943" s="8" t="s">
        <v>15</v>
      </c>
      <c r="C943" s="8" t="s">
        <v>16</v>
      </c>
      <c r="D943" s="8">
        <v>38300</v>
      </c>
      <c r="E943" s="8" t="str" cm="1">
        <f t="array" ref="E9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3" s="8" t="s">
        <v>122</v>
      </c>
      <c r="G943" cm="1">
        <f t="array" ref="G943">_xlfn.IFS(bank1[[#This Row],[Ledger Amount Dr/Cr]]="Cr",bank1[[#This Row],[Ledger Amount]],bank1[[#This Row],[Ledger Amount Dr/Cr]]="Dr",-bank1[[#This Row],[Ledger Amount]])</f>
        <v>-38300</v>
      </c>
      <c r="H943">
        <f>IFERROR(SUM(bank1[[#Headers],[Net]]:bank1[[#This Row],[Net]]),"")</f>
        <v>1034184.8700000001</v>
      </c>
      <c r="I943" t="s">
        <v>10</v>
      </c>
    </row>
    <row r="944" spans="1:9" x14ac:dyDescent="0.35">
      <c r="A944" s="7">
        <v>45369</v>
      </c>
      <c r="B944" s="8" t="s">
        <v>9</v>
      </c>
      <c r="C944" s="8" t="s">
        <v>22</v>
      </c>
      <c r="D944" s="8">
        <v>9.44</v>
      </c>
      <c r="E944" s="8" t="str" cm="1">
        <f t="array" ref="E9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944" cm="1">
        <f t="array" ref="G944">_xlfn.IFS(bank1[[#This Row],[Ledger Amount Dr/Cr]]="Cr",bank1[[#This Row],[Ledger Amount]],bank1[[#This Row],[Ledger Amount Dr/Cr]]="Dr",-bank1[[#This Row],[Ledger Amount]])</f>
        <v>-9.44</v>
      </c>
      <c r="H944">
        <f>IFERROR(SUM(bank1[[#Headers],[Net]]:bank1[[#This Row],[Net]]),"")</f>
        <v>1034175.4300000002</v>
      </c>
      <c r="I944" t="s">
        <v>10</v>
      </c>
    </row>
    <row r="945" spans="1:9" x14ac:dyDescent="0.35">
      <c r="A945" s="7">
        <v>45369</v>
      </c>
      <c r="B945" s="8" t="s">
        <v>15</v>
      </c>
      <c r="C945" s="8" t="s">
        <v>16</v>
      </c>
      <c r="D945" s="8">
        <v>15500</v>
      </c>
      <c r="E945" s="8" t="str" cm="1">
        <f t="array" ref="E9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5" s="8" t="s">
        <v>159</v>
      </c>
      <c r="G945" cm="1">
        <f t="array" ref="G945">_xlfn.IFS(bank1[[#This Row],[Ledger Amount Dr/Cr]]="Cr",bank1[[#This Row],[Ledger Amount]],bank1[[#This Row],[Ledger Amount Dr/Cr]]="Dr",-bank1[[#This Row],[Ledger Amount]])</f>
        <v>-15500</v>
      </c>
      <c r="H945">
        <f>IFERROR(SUM(bank1[[#Headers],[Net]]:bank1[[#This Row],[Net]]),"")</f>
        <v>1018675.4300000002</v>
      </c>
      <c r="I945" t="s">
        <v>10</v>
      </c>
    </row>
    <row r="946" spans="1:9" x14ac:dyDescent="0.35">
      <c r="A946" s="7">
        <v>45369</v>
      </c>
      <c r="B946" s="8" t="s">
        <v>15</v>
      </c>
      <c r="C946" s="8" t="s">
        <v>16</v>
      </c>
      <c r="D946" s="8">
        <v>600000</v>
      </c>
      <c r="E946" s="8" t="str" cm="1">
        <f t="array" ref="E9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6" s="8" t="s">
        <v>266</v>
      </c>
      <c r="G946" cm="1">
        <f t="array" ref="G946">_xlfn.IFS(bank1[[#This Row],[Ledger Amount Dr/Cr]]="Cr",bank1[[#This Row],[Ledger Amount]],bank1[[#This Row],[Ledger Amount Dr/Cr]]="Dr",-bank1[[#This Row],[Ledger Amount]])</f>
        <v>-600000</v>
      </c>
      <c r="H946">
        <f>IFERROR(SUM(bank1[[#Headers],[Net]]:bank1[[#This Row],[Net]]),"")</f>
        <v>418675.43000000017</v>
      </c>
      <c r="I946" t="s">
        <v>10</v>
      </c>
    </row>
    <row r="947" spans="1:9" x14ac:dyDescent="0.35">
      <c r="A947" s="7">
        <v>45369</v>
      </c>
      <c r="B947" s="8" t="s">
        <v>9</v>
      </c>
      <c r="C947" s="8" t="s">
        <v>22</v>
      </c>
      <c r="D947" s="8">
        <v>590</v>
      </c>
      <c r="E947" s="8" t="str" cm="1">
        <f t="array" ref="E9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947" cm="1">
        <f t="array" ref="G947">_xlfn.IFS(bank1[[#This Row],[Ledger Amount Dr/Cr]]="Cr",bank1[[#This Row],[Ledger Amount]],bank1[[#This Row],[Ledger Amount Dr/Cr]]="Dr",-bank1[[#This Row],[Ledger Amount]])</f>
        <v>-590</v>
      </c>
      <c r="H947">
        <f>IFERROR(SUM(bank1[[#Headers],[Net]]:bank1[[#This Row],[Net]]),"")</f>
        <v>418085.43000000017</v>
      </c>
      <c r="I947" t="s">
        <v>10</v>
      </c>
    </row>
    <row r="948" spans="1:9" x14ac:dyDescent="0.35">
      <c r="A948" s="7">
        <v>45369</v>
      </c>
      <c r="B948" s="8" t="s">
        <v>15</v>
      </c>
      <c r="C948" s="8" t="s">
        <v>16</v>
      </c>
      <c r="D948" s="8">
        <v>45000</v>
      </c>
      <c r="E948" s="8" t="str" cm="1">
        <f t="array" ref="E9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8" s="8" t="s">
        <v>265</v>
      </c>
      <c r="G948" cm="1">
        <f t="array" ref="G948">_xlfn.IFS(bank1[[#This Row],[Ledger Amount Dr/Cr]]="Cr",bank1[[#This Row],[Ledger Amount]],bank1[[#This Row],[Ledger Amount Dr/Cr]]="Dr",-bank1[[#This Row],[Ledger Amount]])</f>
        <v>-45000</v>
      </c>
      <c r="H948">
        <f>IFERROR(SUM(bank1[[#Headers],[Net]]:bank1[[#This Row],[Net]]),"")</f>
        <v>373085.43000000017</v>
      </c>
      <c r="I948" t="s">
        <v>10</v>
      </c>
    </row>
    <row r="949" spans="1:9" x14ac:dyDescent="0.35">
      <c r="A949" s="7">
        <v>45369</v>
      </c>
      <c r="B949" s="8" t="s">
        <v>9</v>
      </c>
      <c r="C949" s="8" t="s">
        <v>35</v>
      </c>
      <c r="D949" s="8">
        <v>1000</v>
      </c>
      <c r="E949" s="8" t="str" cm="1">
        <f t="array" ref="E9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49" s="8" t="s">
        <v>206</v>
      </c>
      <c r="G949" cm="1">
        <f t="array" ref="G949">_xlfn.IFS(bank1[[#This Row],[Ledger Amount Dr/Cr]]="Cr",bank1[[#This Row],[Ledger Amount]],bank1[[#This Row],[Ledger Amount Dr/Cr]]="Dr",-bank1[[#This Row],[Ledger Amount]])</f>
        <v>-1000</v>
      </c>
      <c r="H949">
        <f>IFERROR(SUM(bank1[[#Headers],[Net]]:bank1[[#This Row],[Net]]),"")</f>
        <v>372085.43000000017</v>
      </c>
      <c r="I949" t="s">
        <v>10</v>
      </c>
    </row>
    <row r="950" spans="1:9" x14ac:dyDescent="0.35">
      <c r="A950" s="7">
        <v>45369</v>
      </c>
      <c r="B950" s="8" t="s">
        <v>15</v>
      </c>
      <c r="C950" s="8" t="s">
        <v>16</v>
      </c>
      <c r="D950" s="8">
        <v>1000</v>
      </c>
      <c r="E950" s="8" t="str" cm="1">
        <f t="array" ref="E9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0" s="8" t="s">
        <v>241</v>
      </c>
      <c r="G950" cm="1">
        <f t="array" ref="G950">_xlfn.IFS(bank1[[#This Row],[Ledger Amount Dr/Cr]]="Cr",bank1[[#This Row],[Ledger Amount]],bank1[[#This Row],[Ledger Amount Dr/Cr]]="Dr",-bank1[[#This Row],[Ledger Amount]])</f>
        <v>-1000</v>
      </c>
      <c r="H950">
        <f>IFERROR(SUM(bank1[[#Headers],[Net]]:bank1[[#This Row],[Net]]),"")</f>
        <v>371085.43000000017</v>
      </c>
      <c r="I950" t="s">
        <v>10</v>
      </c>
    </row>
    <row r="951" spans="1:9" x14ac:dyDescent="0.35">
      <c r="A951" s="7">
        <v>45369</v>
      </c>
      <c r="B951" s="8" t="s">
        <v>15</v>
      </c>
      <c r="C951" s="8" t="s">
        <v>16</v>
      </c>
      <c r="D951" s="8">
        <v>8500</v>
      </c>
      <c r="E951" s="8" t="str" cm="1">
        <f t="array" ref="E9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1" s="8" t="s">
        <v>129</v>
      </c>
      <c r="G951" cm="1">
        <f t="array" ref="G951">_xlfn.IFS(bank1[[#This Row],[Ledger Amount Dr/Cr]]="Cr",bank1[[#This Row],[Ledger Amount]],bank1[[#This Row],[Ledger Amount Dr/Cr]]="Dr",-bank1[[#This Row],[Ledger Amount]])</f>
        <v>-8500</v>
      </c>
      <c r="H951">
        <f>IFERROR(SUM(bank1[[#Headers],[Net]]:bank1[[#This Row],[Net]]),"")</f>
        <v>362585.43000000017</v>
      </c>
      <c r="I951" t="s">
        <v>10</v>
      </c>
    </row>
    <row r="952" spans="1:9" x14ac:dyDescent="0.35">
      <c r="A952" s="7">
        <v>45369</v>
      </c>
      <c r="B952" s="8" t="s">
        <v>15</v>
      </c>
      <c r="C952" s="8" t="s">
        <v>16</v>
      </c>
      <c r="D952" s="8">
        <v>1000</v>
      </c>
      <c r="E952" s="8" t="str" cm="1">
        <f t="array" ref="E9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2" s="8" t="s">
        <v>241</v>
      </c>
      <c r="G952" cm="1">
        <f t="array" ref="G952">_xlfn.IFS(bank1[[#This Row],[Ledger Amount Dr/Cr]]="Cr",bank1[[#This Row],[Ledger Amount]],bank1[[#This Row],[Ledger Amount Dr/Cr]]="Dr",-bank1[[#This Row],[Ledger Amount]])</f>
        <v>-1000</v>
      </c>
      <c r="H952">
        <f>IFERROR(SUM(bank1[[#Headers],[Net]]:bank1[[#This Row],[Net]]),"")</f>
        <v>361585.43000000017</v>
      </c>
      <c r="I952" t="s">
        <v>10</v>
      </c>
    </row>
    <row r="953" spans="1:9" x14ac:dyDescent="0.35">
      <c r="A953" s="7">
        <v>45369</v>
      </c>
      <c r="B953" s="8" t="s">
        <v>37</v>
      </c>
      <c r="C953" s="10" t="s">
        <v>303</v>
      </c>
      <c r="D953" s="8">
        <v>400</v>
      </c>
      <c r="E953" s="8" t="str" cm="1">
        <f t="array" ref="E9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53" s="8" t="s">
        <v>224</v>
      </c>
      <c r="G953" cm="1">
        <f t="array" ref="G953">_xlfn.IFS(bank1[[#This Row],[Ledger Amount Dr/Cr]]="Cr",bank1[[#This Row],[Ledger Amount]],bank1[[#This Row],[Ledger Amount Dr/Cr]]="Dr",-bank1[[#This Row],[Ledger Amount]])</f>
        <v>400</v>
      </c>
      <c r="H953">
        <f>IFERROR(SUM(bank1[[#Headers],[Net]]:bank1[[#This Row],[Net]]),"")</f>
        <v>361985.43000000017</v>
      </c>
      <c r="I953" t="s">
        <v>10</v>
      </c>
    </row>
    <row r="954" spans="1:9" x14ac:dyDescent="0.35">
      <c r="A954" s="7">
        <v>45369</v>
      </c>
      <c r="B954" s="8" t="s">
        <v>15</v>
      </c>
      <c r="C954" s="8" t="s">
        <v>16</v>
      </c>
      <c r="D954" s="8">
        <v>3000</v>
      </c>
      <c r="E954" s="8" t="str" cm="1">
        <f t="array" ref="E95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4" s="8" t="s">
        <v>18</v>
      </c>
      <c r="G954" cm="1">
        <f t="array" ref="G954">_xlfn.IFS(bank1[[#This Row],[Ledger Amount Dr/Cr]]="Cr",bank1[[#This Row],[Ledger Amount]],bank1[[#This Row],[Ledger Amount Dr/Cr]]="Dr",-bank1[[#This Row],[Ledger Amount]])</f>
        <v>-3000</v>
      </c>
      <c r="H954">
        <f>IFERROR(SUM(bank1[[#Headers],[Net]]:bank1[[#This Row],[Net]]),"")</f>
        <v>358985.43000000017</v>
      </c>
      <c r="I954" t="s">
        <v>10</v>
      </c>
    </row>
    <row r="955" spans="1:9" x14ac:dyDescent="0.35">
      <c r="A955" s="7">
        <v>45369</v>
      </c>
      <c r="B955" s="8" t="s">
        <v>9</v>
      </c>
      <c r="C955" s="8" t="s">
        <v>35</v>
      </c>
      <c r="D955" s="8">
        <v>1500</v>
      </c>
      <c r="E955" s="8" t="str" cm="1">
        <f t="array" ref="E95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5" s="8" t="s">
        <v>267</v>
      </c>
      <c r="G955" cm="1">
        <f t="array" ref="G955">_xlfn.IFS(bank1[[#This Row],[Ledger Amount Dr/Cr]]="Cr",bank1[[#This Row],[Ledger Amount]],bank1[[#This Row],[Ledger Amount Dr/Cr]]="Dr",-bank1[[#This Row],[Ledger Amount]])</f>
        <v>-1500</v>
      </c>
      <c r="H955">
        <f>IFERROR(SUM(bank1[[#Headers],[Net]]:bank1[[#This Row],[Net]]),"")</f>
        <v>357485.43000000017</v>
      </c>
      <c r="I955" t="s">
        <v>10</v>
      </c>
    </row>
    <row r="956" spans="1:9" x14ac:dyDescent="0.35">
      <c r="A956" s="7">
        <v>45370</v>
      </c>
      <c r="B956" s="8" t="s">
        <v>15</v>
      </c>
      <c r="C956" s="8" t="s">
        <v>16</v>
      </c>
      <c r="D956" s="8">
        <v>3500</v>
      </c>
      <c r="E956" s="8" t="str" cm="1">
        <f t="array" ref="E95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6" s="8" t="s">
        <v>124</v>
      </c>
      <c r="G956" cm="1">
        <f t="array" ref="G956">_xlfn.IFS(bank1[[#This Row],[Ledger Amount Dr/Cr]]="Cr",bank1[[#This Row],[Ledger Amount]],bank1[[#This Row],[Ledger Amount Dr/Cr]]="Dr",-bank1[[#This Row],[Ledger Amount]])</f>
        <v>-3500</v>
      </c>
      <c r="H956">
        <f>IFERROR(SUM(bank1[[#Headers],[Net]]:bank1[[#This Row],[Net]]),"")</f>
        <v>353985.43000000017</v>
      </c>
      <c r="I956" t="s">
        <v>10</v>
      </c>
    </row>
    <row r="957" spans="1:9" x14ac:dyDescent="0.35">
      <c r="A957" s="7">
        <v>45370</v>
      </c>
      <c r="B957" s="8" t="s">
        <v>9</v>
      </c>
      <c r="C957" s="8" t="s">
        <v>308</v>
      </c>
      <c r="D957" s="8">
        <v>500</v>
      </c>
      <c r="E957" s="8" t="str" cm="1">
        <f t="array" ref="E95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7" s="8" t="s">
        <v>195</v>
      </c>
      <c r="G957" cm="1">
        <f t="array" ref="G957">_xlfn.IFS(bank1[[#This Row],[Ledger Amount Dr/Cr]]="Cr",bank1[[#This Row],[Ledger Amount]],bank1[[#This Row],[Ledger Amount Dr/Cr]]="Dr",-bank1[[#This Row],[Ledger Amount]])</f>
        <v>-500</v>
      </c>
      <c r="H957">
        <f>IFERROR(SUM(bank1[[#Headers],[Net]]:bank1[[#This Row],[Net]]),"")</f>
        <v>353485.43000000017</v>
      </c>
      <c r="I957" t="s">
        <v>10</v>
      </c>
    </row>
    <row r="958" spans="1:9" x14ac:dyDescent="0.35">
      <c r="A958" s="7">
        <v>45370</v>
      </c>
      <c r="B958" s="8" t="s">
        <v>15</v>
      </c>
      <c r="C958" s="8" t="s">
        <v>16</v>
      </c>
      <c r="D958" s="8">
        <v>1000</v>
      </c>
      <c r="E958" s="8" t="str" cm="1">
        <f t="array" ref="E95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8" s="8" t="s">
        <v>268</v>
      </c>
      <c r="G958" cm="1">
        <f t="array" ref="G958">_xlfn.IFS(bank1[[#This Row],[Ledger Amount Dr/Cr]]="Cr",bank1[[#This Row],[Ledger Amount]],bank1[[#This Row],[Ledger Amount Dr/Cr]]="Dr",-bank1[[#This Row],[Ledger Amount]])</f>
        <v>-1000</v>
      </c>
      <c r="H958">
        <f>IFERROR(SUM(bank1[[#Headers],[Net]]:bank1[[#This Row],[Net]]),"")</f>
        <v>352485.43000000017</v>
      </c>
      <c r="I958" t="s">
        <v>10</v>
      </c>
    </row>
    <row r="959" spans="1:9" x14ac:dyDescent="0.35">
      <c r="A959" s="7">
        <v>45370</v>
      </c>
      <c r="B959" s="8" t="s">
        <v>15</v>
      </c>
      <c r="C959" s="8" t="s">
        <v>16</v>
      </c>
      <c r="D959" s="8">
        <v>1000</v>
      </c>
      <c r="E959" s="8" t="str" cm="1">
        <f t="array" ref="E95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59" s="8" t="s">
        <v>268</v>
      </c>
      <c r="G959" cm="1">
        <f t="array" ref="G959">_xlfn.IFS(bank1[[#This Row],[Ledger Amount Dr/Cr]]="Cr",bank1[[#This Row],[Ledger Amount]],bank1[[#This Row],[Ledger Amount Dr/Cr]]="Dr",-bank1[[#This Row],[Ledger Amount]])</f>
        <v>-1000</v>
      </c>
      <c r="H959">
        <f>IFERROR(SUM(bank1[[#Headers],[Net]]:bank1[[#This Row],[Net]]),"")</f>
        <v>351485.43000000017</v>
      </c>
      <c r="I959" t="s">
        <v>10</v>
      </c>
    </row>
    <row r="960" spans="1:9" x14ac:dyDescent="0.35">
      <c r="A960" s="7">
        <v>45370</v>
      </c>
      <c r="B960" s="8" t="s">
        <v>11</v>
      </c>
      <c r="C960" s="8" t="s">
        <v>12</v>
      </c>
      <c r="D960" s="8">
        <v>2000</v>
      </c>
      <c r="E960" s="8" t="str" cm="1">
        <f t="array" ref="E96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60" s="8" t="s">
        <v>241</v>
      </c>
      <c r="G960" cm="1">
        <f t="array" ref="G960">_xlfn.IFS(bank1[[#This Row],[Ledger Amount Dr/Cr]]="Cr",bank1[[#This Row],[Ledger Amount]],bank1[[#This Row],[Ledger Amount Dr/Cr]]="Dr",-bank1[[#This Row],[Ledger Amount]])</f>
        <v>2000</v>
      </c>
      <c r="H960">
        <f>IFERROR(SUM(bank1[[#Headers],[Net]]:bank1[[#This Row],[Net]]),"")</f>
        <v>353485.43000000017</v>
      </c>
      <c r="I960" t="s">
        <v>10</v>
      </c>
    </row>
    <row r="961" spans="1:9" x14ac:dyDescent="0.35">
      <c r="A961" s="7">
        <v>45370</v>
      </c>
      <c r="B961" s="8" t="s">
        <v>11</v>
      </c>
      <c r="C961" s="8" t="s">
        <v>12</v>
      </c>
      <c r="D961" s="8">
        <v>2000</v>
      </c>
      <c r="E961" s="8" t="str" cm="1">
        <f t="array" ref="E96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61" s="8" t="s">
        <v>269</v>
      </c>
      <c r="G961" cm="1">
        <f t="array" ref="G961">_xlfn.IFS(bank1[[#This Row],[Ledger Amount Dr/Cr]]="Cr",bank1[[#This Row],[Ledger Amount]],bank1[[#This Row],[Ledger Amount Dr/Cr]]="Dr",-bank1[[#This Row],[Ledger Amount]])</f>
        <v>2000</v>
      </c>
      <c r="H961">
        <f>IFERROR(SUM(bank1[[#Headers],[Net]]:bank1[[#This Row],[Net]]),"")</f>
        <v>355485.43000000017</v>
      </c>
      <c r="I961" t="s">
        <v>10</v>
      </c>
    </row>
    <row r="962" spans="1:9" x14ac:dyDescent="0.35">
      <c r="A962" s="7">
        <v>45370</v>
      </c>
      <c r="B962" s="8" t="s">
        <v>9</v>
      </c>
      <c r="C962" s="8" t="s">
        <v>35</v>
      </c>
      <c r="D962" s="8">
        <v>770</v>
      </c>
      <c r="E962" s="8" t="str" cm="1">
        <f t="array" ref="E96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2" s="8" t="s">
        <v>192</v>
      </c>
      <c r="G962" cm="1">
        <f t="array" ref="G962">_xlfn.IFS(bank1[[#This Row],[Ledger Amount Dr/Cr]]="Cr",bank1[[#This Row],[Ledger Amount]],bank1[[#This Row],[Ledger Amount Dr/Cr]]="Dr",-bank1[[#This Row],[Ledger Amount]])</f>
        <v>-770</v>
      </c>
      <c r="H962">
        <f>IFERROR(SUM(bank1[[#Headers],[Net]]:bank1[[#This Row],[Net]]),"")</f>
        <v>354715.43000000017</v>
      </c>
      <c r="I962" t="s">
        <v>10</v>
      </c>
    </row>
    <row r="963" spans="1:9" x14ac:dyDescent="0.35">
      <c r="A963" s="7">
        <v>45371</v>
      </c>
      <c r="B963" s="8" t="s">
        <v>15</v>
      </c>
      <c r="C963" s="8" t="s">
        <v>16</v>
      </c>
      <c r="D963" s="8">
        <v>2000</v>
      </c>
      <c r="E963" s="8" t="str" cm="1">
        <f t="array" ref="E96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3" s="8" t="s">
        <v>248</v>
      </c>
      <c r="G963" cm="1">
        <f t="array" ref="G963">_xlfn.IFS(bank1[[#This Row],[Ledger Amount Dr/Cr]]="Cr",bank1[[#This Row],[Ledger Amount]],bank1[[#This Row],[Ledger Amount Dr/Cr]]="Dr",-bank1[[#This Row],[Ledger Amount]])</f>
        <v>-2000</v>
      </c>
      <c r="H963">
        <f>IFERROR(SUM(bank1[[#Headers],[Net]]:bank1[[#This Row],[Net]]),"")</f>
        <v>352715.43000000017</v>
      </c>
      <c r="I963" t="s">
        <v>10</v>
      </c>
    </row>
    <row r="964" spans="1:9" x14ac:dyDescent="0.35">
      <c r="A964" s="7">
        <v>45371</v>
      </c>
      <c r="B964" s="8" t="s">
        <v>15</v>
      </c>
      <c r="C964" s="8" t="s">
        <v>16</v>
      </c>
      <c r="D964" s="8">
        <v>1500</v>
      </c>
      <c r="E964" s="8" t="str" cm="1">
        <f t="array" ref="E96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4" s="8" t="s">
        <v>248</v>
      </c>
      <c r="G964" cm="1">
        <f t="array" ref="G964">_xlfn.IFS(bank1[[#This Row],[Ledger Amount Dr/Cr]]="Cr",bank1[[#This Row],[Ledger Amount]],bank1[[#This Row],[Ledger Amount Dr/Cr]]="Dr",-bank1[[#This Row],[Ledger Amount]])</f>
        <v>-1500</v>
      </c>
      <c r="H964">
        <f>IFERROR(SUM(bank1[[#Headers],[Net]]:bank1[[#This Row],[Net]]),"")</f>
        <v>351215.43000000017</v>
      </c>
      <c r="I964" t="s">
        <v>10</v>
      </c>
    </row>
    <row r="965" spans="1:9" x14ac:dyDescent="0.35">
      <c r="A965" s="7">
        <v>45371</v>
      </c>
      <c r="B965" s="8" t="s">
        <v>11</v>
      </c>
      <c r="C965" s="8" t="s">
        <v>12</v>
      </c>
      <c r="D965" s="8">
        <v>1000</v>
      </c>
      <c r="E965" s="8" t="str" cm="1">
        <f t="array" ref="E96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65" s="8" t="s">
        <v>162</v>
      </c>
      <c r="G965" cm="1">
        <f t="array" ref="G965">_xlfn.IFS(bank1[[#This Row],[Ledger Amount Dr/Cr]]="Cr",bank1[[#This Row],[Ledger Amount]],bank1[[#This Row],[Ledger Amount Dr/Cr]]="Dr",-bank1[[#This Row],[Ledger Amount]])</f>
        <v>1000</v>
      </c>
      <c r="H965">
        <f>IFERROR(SUM(bank1[[#Headers],[Net]]:bank1[[#This Row],[Net]]),"")</f>
        <v>352215.43000000017</v>
      </c>
      <c r="I965" t="s">
        <v>10</v>
      </c>
    </row>
    <row r="966" spans="1:9" x14ac:dyDescent="0.35">
      <c r="A966" s="7">
        <v>45371</v>
      </c>
      <c r="B966" s="8" t="s">
        <v>9</v>
      </c>
      <c r="C966" s="8" t="s">
        <v>308</v>
      </c>
      <c r="D966" s="8">
        <v>1000</v>
      </c>
      <c r="E966" s="8" t="str" cm="1">
        <f t="array" ref="E96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6" s="8" t="s">
        <v>246</v>
      </c>
      <c r="G966" cm="1">
        <f t="array" ref="G966">_xlfn.IFS(bank1[[#This Row],[Ledger Amount Dr/Cr]]="Cr",bank1[[#This Row],[Ledger Amount]],bank1[[#This Row],[Ledger Amount Dr/Cr]]="Dr",-bank1[[#This Row],[Ledger Amount]])</f>
        <v>-1000</v>
      </c>
      <c r="H966">
        <f>IFERROR(SUM(bank1[[#Headers],[Net]]:bank1[[#This Row],[Net]]),"")</f>
        <v>351215.43000000017</v>
      </c>
      <c r="I966" t="s">
        <v>10</v>
      </c>
    </row>
    <row r="967" spans="1:9" x14ac:dyDescent="0.35">
      <c r="A967" s="7">
        <v>45371</v>
      </c>
      <c r="B967" s="8" t="s">
        <v>15</v>
      </c>
      <c r="C967" s="8" t="s">
        <v>16</v>
      </c>
      <c r="D967" s="8">
        <v>1000</v>
      </c>
      <c r="E967" s="8" t="str" cm="1">
        <f t="array" ref="E96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7" s="8" t="s">
        <v>241</v>
      </c>
      <c r="G967" cm="1">
        <f t="array" ref="G967">_xlfn.IFS(bank1[[#This Row],[Ledger Amount Dr/Cr]]="Cr",bank1[[#This Row],[Ledger Amount]],bank1[[#This Row],[Ledger Amount Dr/Cr]]="Dr",-bank1[[#This Row],[Ledger Amount]])</f>
        <v>-1000</v>
      </c>
      <c r="H967">
        <f>IFERROR(SUM(bank1[[#Headers],[Net]]:bank1[[#This Row],[Net]]),"")</f>
        <v>350215.43000000017</v>
      </c>
      <c r="I967" t="s">
        <v>10</v>
      </c>
    </row>
    <row r="968" spans="1:9" x14ac:dyDescent="0.35">
      <c r="A968" s="7">
        <v>45371</v>
      </c>
      <c r="B968" s="8" t="s">
        <v>15</v>
      </c>
      <c r="C968" s="8" t="s">
        <v>16</v>
      </c>
      <c r="D968" s="8">
        <v>7000</v>
      </c>
      <c r="E968" s="8" t="str" cm="1">
        <f t="array" ref="E96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8" s="8" t="s">
        <v>124</v>
      </c>
      <c r="G968" cm="1">
        <f t="array" ref="G968">_xlfn.IFS(bank1[[#This Row],[Ledger Amount Dr/Cr]]="Cr",bank1[[#This Row],[Ledger Amount]],bank1[[#This Row],[Ledger Amount Dr/Cr]]="Dr",-bank1[[#This Row],[Ledger Amount]])</f>
        <v>-7000</v>
      </c>
      <c r="H968">
        <f>IFERROR(SUM(bank1[[#Headers],[Net]]:bank1[[#This Row],[Net]]),"")</f>
        <v>343215.43000000017</v>
      </c>
      <c r="I968" t="s">
        <v>10</v>
      </c>
    </row>
    <row r="969" spans="1:9" x14ac:dyDescent="0.35">
      <c r="A969" s="7">
        <v>45371</v>
      </c>
      <c r="B969" s="8" t="s">
        <v>15</v>
      </c>
      <c r="C969" s="8" t="s">
        <v>16</v>
      </c>
      <c r="D969" s="8">
        <v>15000</v>
      </c>
      <c r="E969" s="8" t="str" cm="1">
        <f t="array" ref="E96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69" s="8" t="s">
        <v>250</v>
      </c>
      <c r="G969" cm="1">
        <f t="array" ref="G969">_xlfn.IFS(bank1[[#This Row],[Ledger Amount Dr/Cr]]="Cr",bank1[[#This Row],[Ledger Amount]],bank1[[#This Row],[Ledger Amount Dr/Cr]]="Dr",-bank1[[#This Row],[Ledger Amount]])</f>
        <v>-15000</v>
      </c>
      <c r="H969">
        <f>IFERROR(SUM(bank1[[#Headers],[Net]]:bank1[[#This Row],[Net]]),"")</f>
        <v>328215.43000000017</v>
      </c>
      <c r="I969" t="s">
        <v>10</v>
      </c>
    </row>
    <row r="970" spans="1:9" x14ac:dyDescent="0.35">
      <c r="A970" s="7">
        <v>45372</v>
      </c>
      <c r="B970" s="8" t="s">
        <v>15</v>
      </c>
      <c r="C970" s="8" t="s">
        <v>16</v>
      </c>
      <c r="D970" s="8">
        <v>5000</v>
      </c>
      <c r="E970" s="8" t="str" cm="1">
        <f t="array" ref="E97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0" s="8" t="s">
        <v>270</v>
      </c>
      <c r="G970" cm="1">
        <f t="array" ref="G970">_xlfn.IFS(bank1[[#This Row],[Ledger Amount Dr/Cr]]="Cr",bank1[[#This Row],[Ledger Amount]],bank1[[#This Row],[Ledger Amount Dr/Cr]]="Dr",-bank1[[#This Row],[Ledger Amount]])</f>
        <v>-5000</v>
      </c>
      <c r="H970">
        <f>IFERROR(SUM(bank1[[#Headers],[Net]]:bank1[[#This Row],[Net]]),"")</f>
        <v>323215.43000000017</v>
      </c>
      <c r="I970" t="s">
        <v>10</v>
      </c>
    </row>
    <row r="971" spans="1:9" x14ac:dyDescent="0.35">
      <c r="A971" s="7">
        <v>45372</v>
      </c>
      <c r="B971" s="8" t="s">
        <v>15</v>
      </c>
      <c r="C971" s="8" t="s">
        <v>16</v>
      </c>
      <c r="D971" s="8">
        <v>60000</v>
      </c>
      <c r="E971" s="8" t="str" cm="1">
        <f t="array" ref="E97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1" s="8" t="s">
        <v>18</v>
      </c>
      <c r="G971" cm="1">
        <f t="array" ref="G971">_xlfn.IFS(bank1[[#This Row],[Ledger Amount Dr/Cr]]="Cr",bank1[[#This Row],[Ledger Amount]],bank1[[#This Row],[Ledger Amount Dr/Cr]]="Dr",-bank1[[#This Row],[Ledger Amount]])</f>
        <v>-60000</v>
      </c>
      <c r="H971">
        <f>IFERROR(SUM(bank1[[#Headers],[Net]]:bank1[[#This Row],[Net]]),"")</f>
        <v>263215.43000000017</v>
      </c>
      <c r="I971" t="s">
        <v>10</v>
      </c>
    </row>
    <row r="972" spans="1:9" x14ac:dyDescent="0.35">
      <c r="A972" s="7">
        <v>45372</v>
      </c>
      <c r="B972" s="8" t="s">
        <v>15</v>
      </c>
      <c r="C972" s="8" t="s">
        <v>16</v>
      </c>
      <c r="D972" s="8">
        <v>8500</v>
      </c>
      <c r="E972" s="8" t="str" cm="1">
        <f t="array" ref="E97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2" s="8" t="s">
        <v>129</v>
      </c>
      <c r="G972" cm="1">
        <f t="array" ref="G972">_xlfn.IFS(bank1[[#This Row],[Ledger Amount Dr/Cr]]="Cr",bank1[[#This Row],[Ledger Amount]],bank1[[#This Row],[Ledger Amount Dr/Cr]]="Dr",-bank1[[#This Row],[Ledger Amount]])</f>
        <v>-8500</v>
      </c>
      <c r="H972">
        <f>IFERROR(SUM(bank1[[#Headers],[Net]]:bank1[[#This Row],[Net]]),"")</f>
        <v>254715.43000000017</v>
      </c>
      <c r="I972" t="s">
        <v>10</v>
      </c>
    </row>
    <row r="973" spans="1:9" x14ac:dyDescent="0.35">
      <c r="A973" s="7">
        <v>45372</v>
      </c>
      <c r="B973" s="8" t="s">
        <v>15</v>
      </c>
      <c r="C973" s="8" t="s">
        <v>16</v>
      </c>
      <c r="D973" s="8">
        <v>1000</v>
      </c>
      <c r="E973" s="8" t="str" cm="1">
        <f t="array" ref="E97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3" s="8" t="s">
        <v>271</v>
      </c>
      <c r="G973" cm="1">
        <f t="array" ref="G973">_xlfn.IFS(bank1[[#This Row],[Ledger Amount Dr/Cr]]="Cr",bank1[[#This Row],[Ledger Amount]],bank1[[#This Row],[Ledger Amount Dr/Cr]]="Dr",-bank1[[#This Row],[Ledger Amount]])</f>
        <v>-1000</v>
      </c>
      <c r="H973">
        <f>IFERROR(SUM(bank1[[#Headers],[Net]]:bank1[[#This Row],[Net]]),"")</f>
        <v>253715.43000000017</v>
      </c>
      <c r="I973" t="s">
        <v>10</v>
      </c>
    </row>
    <row r="974" spans="1:9" x14ac:dyDescent="0.35">
      <c r="A974" s="7">
        <v>45372</v>
      </c>
      <c r="B974" s="8" t="s">
        <v>15</v>
      </c>
      <c r="C974" s="8" t="s">
        <v>16</v>
      </c>
      <c r="D974" s="8">
        <v>3500</v>
      </c>
      <c r="E974" s="8" t="str" cm="1">
        <f t="array" ref="E97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4" s="8" t="s">
        <v>272</v>
      </c>
      <c r="G974" cm="1">
        <f t="array" ref="G974">_xlfn.IFS(bank1[[#This Row],[Ledger Amount Dr/Cr]]="Cr",bank1[[#This Row],[Ledger Amount]],bank1[[#This Row],[Ledger Amount Dr/Cr]]="Dr",-bank1[[#This Row],[Ledger Amount]])</f>
        <v>-3500</v>
      </c>
      <c r="H974">
        <f>IFERROR(SUM(bank1[[#Headers],[Net]]:bank1[[#This Row],[Net]]),"")</f>
        <v>250215.43000000017</v>
      </c>
      <c r="I974" t="s">
        <v>10</v>
      </c>
    </row>
    <row r="975" spans="1:9" x14ac:dyDescent="0.35">
      <c r="A975" s="7">
        <v>45372</v>
      </c>
      <c r="B975" s="8" t="s">
        <v>15</v>
      </c>
      <c r="C975" s="8" t="s">
        <v>16</v>
      </c>
      <c r="D975" s="8">
        <v>3500</v>
      </c>
      <c r="E975" s="8" t="str" cm="1">
        <f t="array" ref="E97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5" s="8" t="s">
        <v>207</v>
      </c>
      <c r="G975" cm="1">
        <f t="array" ref="G975">_xlfn.IFS(bank1[[#This Row],[Ledger Amount Dr/Cr]]="Cr",bank1[[#This Row],[Ledger Amount]],bank1[[#This Row],[Ledger Amount Dr/Cr]]="Dr",-bank1[[#This Row],[Ledger Amount]])</f>
        <v>-3500</v>
      </c>
      <c r="H975">
        <f>IFERROR(SUM(bank1[[#Headers],[Net]]:bank1[[#This Row],[Net]]),"")</f>
        <v>246715.43000000017</v>
      </c>
      <c r="I975" t="s">
        <v>10</v>
      </c>
    </row>
    <row r="976" spans="1:9" x14ac:dyDescent="0.35">
      <c r="A976" s="7">
        <v>45373</v>
      </c>
      <c r="B976" s="8" t="s">
        <v>15</v>
      </c>
      <c r="C976" s="8" t="s">
        <v>16</v>
      </c>
      <c r="D976" s="8">
        <v>7000</v>
      </c>
      <c r="E976" s="8" t="str" cm="1">
        <f t="array" ref="E97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6" s="8" t="s">
        <v>124</v>
      </c>
      <c r="G976" cm="1">
        <f t="array" ref="G976">_xlfn.IFS(bank1[[#This Row],[Ledger Amount Dr/Cr]]="Cr",bank1[[#This Row],[Ledger Amount]],bank1[[#This Row],[Ledger Amount Dr/Cr]]="Dr",-bank1[[#This Row],[Ledger Amount]])</f>
        <v>-7000</v>
      </c>
      <c r="H976">
        <f>IFERROR(SUM(bank1[[#Headers],[Net]]:bank1[[#This Row],[Net]]),"")</f>
        <v>239715.43000000017</v>
      </c>
      <c r="I976" t="s">
        <v>10</v>
      </c>
    </row>
    <row r="977" spans="1:9" x14ac:dyDescent="0.35">
      <c r="A977" s="7">
        <v>45373</v>
      </c>
      <c r="B977" s="8" t="s">
        <v>11</v>
      </c>
      <c r="C977" s="8" t="s">
        <v>12</v>
      </c>
      <c r="D977" s="8">
        <v>27100</v>
      </c>
      <c r="E977" s="8" t="str" cm="1">
        <f t="array" ref="E97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77" s="8" t="s">
        <v>205</v>
      </c>
      <c r="G977" cm="1">
        <f t="array" ref="G977">_xlfn.IFS(bank1[[#This Row],[Ledger Amount Dr/Cr]]="Cr",bank1[[#This Row],[Ledger Amount]],bank1[[#This Row],[Ledger Amount Dr/Cr]]="Dr",-bank1[[#This Row],[Ledger Amount]])</f>
        <v>27100</v>
      </c>
      <c r="H977">
        <f>IFERROR(SUM(bank1[[#Headers],[Net]]:bank1[[#This Row],[Net]]),"")</f>
        <v>266815.43000000017</v>
      </c>
      <c r="I977" t="s">
        <v>10</v>
      </c>
    </row>
    <row r="978" spans="1:9" x14ac:dyDescent="0.35">
      <c r="A978" s="7">
        <v>45373</v>
      </c>
      <c r="B978" s="8" t="s">
        <v>15</v>
      </c>
      <c r="C978" s="8" t="s">
        <v>16</v>
      </c>
      <c r="D978" s="8">
        <v>17700</v>
      </c>
      <c r="E978" s="8" t="str" cm="1">
        <f t="array" ref="E97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8" s="8" t="s">
        <v>18</v>
      </c>
      <c r="G978" cm="1">
        <f t="array" ref="G978">_xlfn.IFS(bank1[[#This Row],[Ledger Amount Dr/Cr]]="Cr",bank1[[#This Row],[Ledger Amount]],bank1[[#This Row],[Ledger Amount Dr/Cr]]="Dr",-bank1[[#This Row],[Ledger Amount]])</f>
        <v>-17700</v>
      </c>
      <c r="H978">
        <f>IFERROR(SUM(bank1[[#Headers],[Net]]:bank1[[#This Row],[Net]]),"")</f>
        <v>249115.43000000017</v>
      </c>
      <c r="I978" t="s">
        <v>10</v>
      </c>
    </row>
    <row r="979" spans="1:9" x14ac:dyDescent="0.35">
      <c r="A979" s="7">
        <v>45373</v>
      </c>
      <c r="B979" s="8" t="s">
        <v>15</v>
      </c>
      <c r="C979" s="8" t="s">
        <v>16</v>
      </c>
      <c r="D979" s="8">
        <v>10000</v>
      </c>
      <c r="E979" s="8" t="str" cm="1">
        <f t="array" ref="E97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79" s="8" t="s">
        <v>273</v>
      </c>
      <c r="G979" cm="1">
        <f t="array" ref="G979">_xlfn.IFS(bank1[[#This Row],[Ledger Amount Dr/Cr]]="Cr",bank1[[#This Row],[Ledger Amount]],bank1[[#This Row],[Ledger Amount Dr/Cr]]="Dr",-bank1[[#This Row],[Ledger Amount]])</f>
        <v>-10000</v>
      </c>
      <c r="H979">
        <f>IFERROR(SUM(bank1[[#Headers],[Net]]:bank1[[#This Row],[Net]]),"")</f>
        <v>239115.43000000017</v>
      </c>
      <c r="I979" t="s">
        <v>10</v>
      </c>
    </row>
    <row r="980" spans="1:9" x14ac:dyDescent="0.35">
      <c r="A980" s="7">
        <v>45373</v>
      </c>
      <c r="B980" s="8" t="s">
        <v>11</v>
      </c>
      <c r="C980" s="8" t="s">
        <v>12</v>
      </c>
      <c r="D980" s="8">
        <v>5000</v>
      </c>
      <c r="E980" s="8" t="str" cm="1">
        <f t="array" ref="E98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80" s="8" t="s">
        <v>268</v>
      </c>
      <c r="G980" cm="1">
        <f t="array" ref="G980">_xlfn.IFS(bank1[[#This Row],[Ledger Amount Dr/Cr]]="Cr",bank1[[#This Row],[Ledger Amount]],bank1[[#This Row],[Ledger Amount Dr/Cr]]="Dr",-bank1[[#This Row],[Ledger Amount]])</f>
        <v>5000</v>
      </c>
      <c r="H980">
        <f>IFERROR(SUM(bank1[[#Headers],[Net]]:bank1[[#This Row],[Net]]),"")</f>
        <v>244115.43000000017</v>
      </c>
      <c r="I980" t="s">
        <v>10</v>
      </c>
    </row>
    <row r="981" spans="1:9" x14ac:dyDescent="0.35">
      <c r="A981" s="7">
        <v>45373</v>
      </c>
      <c r="B981" s="8" t="s">
        <v>15</v>
      </c>
      <c r="C981" s="8" t="s">
        <v>16</v>
      </c>
      <c r="D981" s="8">
        <v>1000</v>
      </c>
      <c r="E981" s="8" t="str" cm="1">
        <f t="array" ref="E98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1" s="8" t="s">
        <v>241</v>
      </c>
      <c r="G981" cm="1">
        <f t="array" ref="G981">_xlfn.IFS(bank1[[#This Row],[Ledger Amount Dr/Cr]]="Cr",bank1[[#This Row],[Ledger Amount]],bank1[[#This Row],[Ledger Amount Dr/Cr]]="Dr",-bank1[[#This Row],[Ledger Amount]])</f>
        <v>-1000</v>
      </c>
      <c r="H981">
        <f>IFERROR(SUM(bank1[[#Headers],[Net]]:bank1[[#This Row],[Net]]),"")</f>
        <v>243115.43000000017</v>
      </c>
      <c r="I981" t="s">
        <v>10</v>
      </c>
    </row>
    <row r="982" spans="1:9" x14ac:dyDescent="0.35">
      <c r="A982" s="7">
        <v>45373</v>
      </c>
      <c r="B982" s="8" t="s">
        <v>9</v>
      </c>
      <c r="C982" s="8" t="s">
        <v>308</v>
      </c>
      <c r="D982" s="8">
        <v>75320</v>
      </c>
      <c r="E982" s="8" t="str" cm="1">
        <f t="array" ref="E98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2" s="8" t="s">
        <v>274</v>
      </c>
      <c r="G982" cm="1">
        <f t="array" ref="G982">_xlfn.IFS(bank1[[#This Row],[Ledger Amount Dr/Cr]]="Cr",bank1[[#This Row],[Ledger Amount]],bank1[[#This Row],[Ledger Amount Dr/Cr]]="Dr",-bank1[[#This Row],[Ledger Amount]])</f>
        <v>-75320</v>
      </c>
      <c r="H982">
        <f>IFERROR(SUM(bank1[[#Headers],[Net]]:bank1[[#This Row],[Net]]),"")</f>
        <v>167795.43000000017</v>
      </c>
      <c r="I982" t="s">
        <v>10</v>
      </c>
    </row>
    <row r="983" spans="1:9" x14ac:dyDescent="0.35">
      <c r="A983" s="7">
        <v>45373</v>
      </c>
      <c r="B983" s="8" t="s">
        <v>15</v>
      </c>
      <c r="C983" s="8" t="s">
        <v>16</v>
      </c>
      <c r="D983" s="8">
        <v>8500</v>
      </c>
      <c r="E983" s="8" t="str" cm="1">
        <f t="array" ref="E98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3" s="8" t="s">
        <v>129</v>
      </c>
      <c r="G983" cm="1">
        <f t="array" ref="G983">_xlfn.IFS(bank1[[#This Row],[Ledger Amount Dr/Cr]]="Cr",bank1[[#This Row],[Ledger Amount]],bank1[[#This Row],[Ledger Amount Dr/Cr]]="Dr",-bank1[[#This Row],[Ledger Amount]])</f>
        <v>-8500</v>
      </c>
      <c r="H983">
        <f>IFERROR(SUM(bank1[[#Headers],[Net]]:bank1[[#This Row],[Net]]),"")</f>
        <v>159295.43000000017</v>
      </c>
      <c r="I983" t="s">
        <v>10</v>
      </c>
    </row>
    <row r="984" spans="1:9" x14ac:dyDescent="0.35">
      <c r="A984" s="7">
        <v>45373</v>
      </c>
      <c r="B984" s="8" t="s">
        <v>11</v>
      </c>
      <c r="C984" s="8" t="s">
        <v>12</v>
      </c>
      <c r="D984" s="8">
        <v>2500</v>
      </c>
      <c r="E984" s="8" t="str" cm="1">
        <f t="array" ref="E98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84" s="8" t="s">
        <v>275</v>
      </c>
      <c r="G984" cm="1">
        <f t="array" ref="G984">_xlfn.IFS(bank1[[#This Row],[Ledger Amount Dr/Cr]]="Cr",bank1[[#This Row],[Ledger Amount]],bank1[[#This Row],[Ledger Amount Dr/Cr]]="Dr",-bank1[[#This Row],[Ledger Amount]])</f>
        <v>2500</v>
      </c>
      <c r="H984">
        <f>IFERROR(SUM(bank1[[#Headers],[Net]]:bank1[[#This Row],[Net]]),"")</f>
        <v>161795.43000000017</v>
      </c>
      <c r="I984" t="s">
        <v>10</v>
      </c>
    </row>
    <row r="985" spans="1:9" x14ac:dyDescent="0.35">
      <c r="A985" s="7">
        <v>45373</v>
      </c>
      <c r="B985" s="8" t="s">
        <v>11</v>
      </c>
      <c r="C985" s="8" t="s">
        <v>12</v>
      </c>
      <c r="D985" s="8">
        <v>1000</v>
      </c>
      <c r="E985" s="8" t="str" cm="1">
        <f t="array" ref="E98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85" s="8" t="s">
        <v>241</v>
      </c>
      <c r="G985" cm="1">
        <f t="array" ref="G985">_xlfn.IFS(bank1[[#This Row],[Ledger Amount Dr/Cr]]="Cr",bank1[[#This Row],[Ledger Amount]],bank1[[#This Row],[Ledger Amount Dr/Cr]]="Dr",-bank1[[#This Row],[Ledger Amount]])</f>
        <v>1000</v>
      </c>
      <c r="H985">
        <f>IFERROR(SUM(bank1[[#Headers],[Net]]:bank1[[#This Row],[Net]]),"")</f>
        <v>162795.43000000017</v>
      </c>
      <c r="I985" t="s">
        <v>10</v>
      </c>
    </row>
    <row r="986" spans="1:9" x14ac:dyDescent="0.35">
      <c r="A986" s="7">
        <v>45373</v>
      </c>
      <c r="B986" s="8" t="s">
        <v>11</v>
      </c>
      <c r="C986" s="8" t="s">
        <v>12</v>
      </c>
      <c r="D986" s="8">
        <v>1000</v>
      </c>
      <c r="E986" s="8" t="str" cm="1">
        <f t="array" ref="E98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86" s="8" t="s">
        <v>241</v>
      </c>
      <c r="G986" cm="1">
        <f t="array" ref="G986">_xlfn.IFS(bank1[[#This Row],[Ledger Amount Dr/Cr]]="Cr",bank1[[#This Row],[Ledger Amount]],bank1[[#This Row],[Ledger Amount Dr/Cr]]="Dr",-bank1[[#This Row],[Ledger Amount]])</f>
        <v>1000</v>
      </c>
      <c r="H986">
        <f>IFERROR(SUM(bank1[[#Headers],[Net]]:bank1[[#This Row],[Net]]),"")</f>
        <v>163795.43000000017</v>
      </c>
      <c r="I986" t="s">
        <v>10</v>
      </c>
    </row>
    <row r="987" spans="1:9" x14ac:dyDescent="0.35">
      <c r="A987" s="7">
        <v>45373</v>
      </c>
      <c r="B987" s="8" t="s">
        <v>9</v>
      </c>
      <c r="C987" s="8" t="s">
        <v>35</v>
      </c>
      <c r="D987" s="8">
        <v>570</v>
      </c>
      <c r="E987" s="8" t="str" cm="1">
        <f t="array" ref="E98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7" s="8" t="s">
        <v>276</v>
      </c>
      <c r="G987" cm="1">
        <f t="array" ref="G987">_xlfn.IFS(bank1[[#This Row],[Ledger Amount Dr/Cr]]="Cr",bank1[[#This Row],[Ledger Amount]],bank1[[#This Row],[Ledger Amount Dr/Cr]]="Dr",-bank1[[#This Row],[Ledger Amount]])</f>
        <v>-570</v>
      </c>
      <c r="H987">
        <f>IFERROR(SUM(bank1[[#Headers],[Net]]:bank1[[#This Row],[Net]]),"")</f>
        <v>163225.43000000017</v>
      </c>
      <c r="I987" t="s">
        <v>10</v>
      </c>
    </row>
    <row r="988" spans="1:9" x14ac:dyDescent="0.35">
      <c r="A988" s="7">
        <v>45373</v>
      </c>
      <c r="B988" s="8" t="s">
        <v>15</v>
      </c>
      <c r="C988" s="8" t="s">
        <v>16</v>
      </c>
      <c r="D988" s="8">
        <v>2000</v>
      </c>
      <c r="E988" s="8" t="str" cm="1">
        <f t="array" ref="E98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8" s="8" t="s">
        <v>207</v>
      </c>
      <c r="G988" cm="1">
        <f t="array" ref="G988">_xlfn.IFS(bank1[[#This Row],[Ledger Amount Dr/Cr]]="Cr",bank1[[#This Row],[Ledger Amount]],bank1[[#This Row],[Ledger Amount Dr/Cr]]="Dr",-bank1[[#This Row],[Ledger Amount]])</f>
        <v>-2000</v>
      </c>
      <c r="H988">
        <f>IFERROR(SUM(bank1[[#Headers],[Net]]:bank1[[#This Row],[Net]]),"")</f>
        <v>161225.43000000017</v>
      </c>
      <c r="I988" t="s">
        <v>10</v>
      </c>
    </row>
    <row r="989" spans="1:9" x14ac:dyDescent="0.35">
      <c r="A989" s="7">
        <v>45373</v>
      </c>
      <c r="B989" s="8" t="s">
        <v>15</v>
      </c>
      <c r="C989" s="8" t="s">
        <v>16</v>
      </c>
      <c r="D989" s="8">
        <v>7000</v>
      </c>
      <c r="E989" s="8" t="str" cm="1">
        <f t="array" ref="E98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89" s="8" t="s">
        <v>124</v>
      </c>
      <c r="G989" cm="1">
        <f t="array" ref="G989">_xlfn.IFS(bank1[[#This Row],[Ledger Amount Dr/Cr]]="Cr",bank1[[#This Row],[Ledger Amount]],bank1[[#This Row],[Ledger Amount Dr/Cr]]="Dr",-bank1[[#This Row],[Ledger Amount]])</f>
        <v>-7000</v>
      </c>
      <c r="H989">
        <f>IFERROR(SUM(bank1[[#Headers],[Net]]:bank1[[#This Row],[Net]]),"")</f>
        <v>154225.43000000017</v>
      </c>
      <c r="I989" t="s">
        <v>10</v>
      </c>
    </row>
    <row r="990" spans="1:9" x14ac:dyDescent="0.35">
      <c r="A990" s="7">
        <v>45374</v>
      </c>
      <c r="B990" s="8" t="s">
        <v>15</v>
      </c>
      <c r="C990" s="8" t="s">
        <v>16</v>
      </c>
      <c r="D990" s="8">
        <v>10000</v>
      </c>
      <c r="E990" s="8" t="str" cm="1">
        <f t="array" ref="E99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0" s="8" t="s">
        <v>277</v>
      </c>
      <c r="G990" cm="1">
        <f t="array" ref="G990">_xlfn.IFS(bank1[[#This Row],[Ledger Amount Dr/Cr]]="Cr",bank1[[#This Row],[Ledger Amount]],bank1[[#This Row],[Ledger Amount Dr/Cr]]="Dr",-bank1[[#This Row],[Ledger Amount]])</f>
        <v>-10000</v>
      </c>
      <c r="H990">
        <f>IFERROR(SUM(bank1[[#Headers],[Net]]:bank1[[#This Row],[Net]]),"")</f>
        <v>144225.43000000017</v>
      </c>
      <c r="I990" t="s">
        <v>10</v>
      </c>
    </row>
    <row r="991" spans="1:9" x14ac:dyDescent="0.35">
      <c r="A991" s="7">
        <v>45374</v>
      </c>
      <c r="B991" s="8" t="s">
        <v>11</v>
      </c>
      <c r="C991" s="8" t="s">
        <v>12</v>
      </c>
      <c r="D991" s="8">
        <v>2000</v>
      </c>
      <c r="E991" s="8" t="str" cm="1">
        <f t="array" ref="E99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991" s="8" t="s">
        <v>268</v>
      </c>
      <c r="G991" cm="1">
        <f t="array" ref="G991">_xlfn.IFS(bank1[[#This Row],[Ledger Amount Dr/Cr]]="Cr",bank1[[#This Row],[Ledger Amount]],bank1[[#This Row],[Ledger Amount Dr/Cr]]="Dr",-bank1[[#This Row],[Ledger Amount]])</f>
        <v>2000</v>
      </c>
      <c r="H991">
        <f>IFERROR(SUM(bank1[[#Headers],[Net]]:bank1[[#This Row],[Net]]),"")</f>
        <v>146225.43000000017</v>
      </c>
      <c r="I991" t="s">
        <v>10</v>
      </c>
    </row>
    <row r="992" spans="1:9" x14ac:dyDescent="0.35">
      <c r="A992" s="7">
        <v>45374</v>
      </c>
      <c r="B992" s="8" t="s">
        <v>9</v>
      </c>
      <c r="C992" s="8" t="s">
        <v>22</v>
      </c>
      <c r="D992" s="8">
        <v>95</v>
      </c>
      <c r="E992" s="8" t="str" cm="1">
        <f t="array" ref="E99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992" cm="1">
        <f t="array" ref="G992">_xlfn.IFS(bank1[[#This Row],[Ledger Amount Dr/Cr]]="Cr",bank1[[#This Row],[Ledger Amount]],bank1[[#This Row],[Ledger Amount Dr/Cr]]="Dr",-bank1[[#This Row],[Ledger Amount]])</f>
        <v>-95</v>
      </c>
      <c r="H992">
        <f>IFERROR(SUM(bank1[[#Headers],[Net]]:bank1[[#This Row],[Net]]),"")</f>
        <v>146130.43000000017</v>
      </c>
      <c r="I992" t="s">
        <v>10</v>
      </c>
    </row>
    <row r="993" spans="1:9" x14ac:dyDescent="0.35">
      <c r="A993" s="7">
        <v>45375</v>
      </c>
      <c r="B993" s="8" t="s">
        <v>9</v>
      </c>
      <c r="C993" s="8" t="s">
        <v>35</v>
      </c>
      <c r="D993" s="8">
        <v>500</v>
      </c>
      <c r="E993" s="8" t="str" cm="1">
        <f t="array" ref="E99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3" s="8" t="s">
        <v>18</v>
      </c>
      <c r="G993" cm="1">
        <f t="array" ref="G993">_xlfn.IFS(bank1[[#This Row],[Ledger Amount Dr/Cr]]="Cr",bank1[[#This Row],[Ledger Amount]],bank1[[#This Row],[Ledger Amount Dr/Cr]]="Dr",-bank1[[#This Row],[Ledger Amount]])</f>
        <v>-500</v>
      </c>
      <c r="H993">
        <f>IFERROR(SUM(bank1[[#Headers],[Net]]:bank1[[#This Row],[Net]]),"")</f>
        <v>145630.43000000017</v>
      </c>
      <c r="I993" t="s">
        <v>10</v>
      </c>
    </row>
    <row r="994" spans="1:9" x14ac:dyDescent="0.35">
      <c r="A994" s="7">
        <v>45375</v>
      </c>
      <c r="B994" s="8" t="s">
        <v>9</v>
      </c>
      <c r="C994" s="8" t="s">
        <v>35</v>
      </c>
      <c r="D994" s="8">
        <v>350</v>
      </c>
      <c r="E994" s="8" t="str" cm="1">
        <f t="array" ref="E99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4" s="8" t="s">
        <v>192</v>
      </c>
      <c r="G994" cm="1">
        <f t="array" ref="G994">_xlfn.IFS(bank1[[#This Row],[Ledger Amount Dr/Cr]]="Cr",bank1[[#This Row],[Ledger Amount]],bank1[[#This Row],[Ledger Amount Dr/Cr]]="Dr",-bank1[[#This Row],[Ledger Amount]])</f>
        <v>-350</v>
      </c>
      <c r="H994">
        <f>IFERROR(SUM(bank1[[#Headers],[Net]]:bank1[[#This Row],[Net]]),"")</f>
        <v>145280.43000000017</v>
      </c>
      <c r="I994" t="s">
        <v>10</v>
      </c>
    </row>
    <row r="995" spans="1:9" x14ac:dyDescent="0.35">
      <c r="A995" s="7">
        <v>45375</v>
      </c>
      <c r="B995" s="8" t="s">
        <v>9</v>
      </c>
      <c r="C995" s="8" t="s">
        <v>35</v>
      </c>
      <c r="D995" s="8">
        <v>250</v>
      </c>
      <c r="E995" s="8" t="str" cm="1">
        <f t="array" ref="E99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5" s="8" t="s">
        <v>268</v>
      </c>
      <c r="G995" cm="1">
        <f t="array" ref="G995">_xlfn.IFS(bank1[[#This Row],[Ledger Amount Dr/Cr]]="Cr",bank1[[#This Row],[Ledger Amount]],bank1[[#This Row],[Ledger Amount Dr/Cr]]="Dr",-bank1[[#This Row],[Ledger Amount]])</f>
        <v>-250</v>
      </c>
      <c r="H995">
        <f>IFERROR(SUM(bank1[[#Headers],[Net]]:bank1[[#This Row],[Net]]),"")</f>
        <v>145030.43000000017</v>
      </c>
      <c r="I995" t="s">
        <v>10</v>
      </c>
    </row>
    <row r="996" spans="1:9" x14ac:dyDescent="0.35">
      <c r="A996" s="7">
        <v>45375</v>
      </c>
      <c r="B996" s="8" t="s">
        <v>15</v>
      </c>
      <c r="C996" s="8" t="s">
        <v>16</v>
      </c>
      <c r="D996" s="8">
        <v>5000</v>
      </c>
      <c r="E996" s="8" t="str" cm="1">
        <f t="array" ref="E99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6" s="8" t="s">
        <v>278</v>
      </c>
      <c r="G996" cm="1">
        <f t="array" ref="G996">_xlfn.IFS(bank1[[#This Row],[Ledger Amount Dr/Cr]]="Cr",bank1[[#This Row],[Ledger Amount]],bank1[[#This Row],[Ledger Amount Dr/Cr]]="Dr",-bank1[[#This Row],[Ledger Amount]])</f>
        <v>-5000</v>
      </c>
      <c r="H996">
        <f>IFERROR(SUM(bank1[[#Headers],[Net]]:bank1[[#This Row],[Net]]),"")</f>
        <v>140030.43000000017</v>
      </c>
      <c r="I996" t="s">
        <v>10</v>
      </c>
    </row>
    <row r="997" spans="1:9" x14ac:dyDescent="0.35">
      <c r="A997" s="7">
        <v>45375</v>
      </c>
      <c r="B997" s="8" t="s">
        <v>15</v>
      </c>
      <c r="C997" s="8" t="s">
        <v>16</v>
      </c>
      <c r="D997" s="8">
        <v>15000</v>
      </c>
      <c r="E997" s="8" t="str" cm="1">
        <f t="array" ref="E99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7" s="8" t="s">
        <v>159</v>
      </c>
      <c r="G997" cm="1">
        <f t="array" ref="G997">_xlfn.IFS(bank1[[#This Row],[Ledger Amount Dr/Cr]]="Cr",bank1[[#This Row],[Ledger Amount]],bank1[[#This Row],[Ledger Amount Dr/Cr]]="Dr",-bank1[[#This Row],[Ledger Amount]])</f>
        <v>-15000</v>
      </c>
      <c r="H997">
        <f>IFERROR(SUM(bank1[[#Headers],[Net]]:bank1[[#This Row],[Net]]),"")</f>
        <v>125030.43000000017</v>
      </c>
      <c r="I997" t="s">
        <v>10</v>
      </c>
    </row>
    <row r="998" spans="1:9" x14ac:dyDescent="0.35">
      <c r="A998" s="7">
        <v>45375</v>
      </c>
      <c r="B998" s="8" t="s">
        <v>9</v>
      </c>
      <c r="C998" s="8" t="s">
        <v>35</v>
      </c>
      <c r="D998" s="8">
        <v>75</v>
      </c>
      <c r="E998" s="8" t="str" cm="1">
        <f t="array" ref="E99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8" s="8" t="s">
        <v>279</v>
      </c>
      <c r="G998" cm="1">
        <f t="array" ref="G998">_xlfn.IFS(bank1[[#This Row],[Ledger Amount Dr/Cr]]="Cr",bank1[[#This Row],[Ledger Amount]],bank1[[#This Row],[Ledger Amount Dr/Cr]]="Dr",-bank1[[#This Row],[Ledger Amount]])</f>
        <v>-75</v>
      </c>
      <c r="H998">
        <f>IFERROR(SUM(bank1[[#Headers],[Net]]:bank1[[#This Row],[Net]]),"")</f>
        <v>124955.43000000017</v>
      </c>
      <c r="I998" t="s">
        <v>10</v>
      </c>
    </row>
    <row r="999" spans="1:9" x14ac:dyDescent="0.35">
      <c r="A999" s="7">
        <v>45375</v>
      </c>
      <c r="B999" s="8" t="s">
        <v>9</v>
      </c>
      <c r="C999" s="8" t="s">
        <v>35</v>
      </c>
      <c r="D999" s="8">
        <v>1595</v>
      </c>
      <c r="E999" s="8" t="str" cm="1">
        <f t="array" ref="E99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999" s="8" t="s">
        <v>279</v>
      </c>
      <c r="G999" cm="1">
        <f t="array" ref="G999">_xlfn.IFS(bank1[[#This Row],[Ledger Amount Dr/Cr]]="Cr",bank1[[#This Row],[Ledger Amount]],bank1[[#This Row],[Ledger Amount Dr/Cr]]="Dr",-bank1[[#This Row],[Ledger Amount]])</f>
        <v>-1595</v>
      </c>
      <c r="H999">
        <f>IFERROR(SUM(bank1[[#Headers],[Net]]:bank1[[#This Row],[Net]]),"")</f>
        <v>123360.43000000017</v>
      </c>
      <c r="I999" t="s">
        <v>10</v>
      </c>
    </row>
    <row r="1000" spans="1:9" x14ac:dyDescent="0.35">
      <c r="A1000" s="7">
        <v>45375</v>
      </c>
      <c r="B1000" s="8" t="s">
        <v>15</v>
      </c>
      <c r="C1000" s="8" t="s">
        <v>16</v>
      </c>
      <c r="D1000" s="8">
        <v>1310</v>
      </c>
      <c r="E1000" s="8" t="str" cm="1">
        <f t="array" ref="E100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0" s="8" t="s">
        <v>238</v>
      </c>
      <c r="G1000" cm="1">
        <f t="array" ref="G1000">_xlfn.IFS(bank1[[#This Row],[Ledger Amount Dr/Cr]]="Cr",bank1[[#This Row],[Ledger Amount]],bank1[[#This Row],[Ledger Amount Dr/Cr]]="Dr",-bank1[[#This Row],[Ledger Amount]])</f>
        <v>-1310</v>
      </c>
      <c r="H1000">
        <f>IFERROR(SUM(bank1[[#Headers],[Net]]:bank1[[#This Row],[Net]]),"")</f>
        <v>122050.43000000017</v>
      </c>
      <c r="I1000" t="s">
        <v>10</v>
      </c>
    </row>
    <row r="1001" spans="1:9" x14ac:dyDescent="0.35">
      <c r="A1001" s="7">
        <v>45375</v>
      </c>
      <c r="B1001" s="8" t="s">
        <v>15</v>
      </c>
      <c r="C1001" s="8" t="s">
        <v>16</v>
      </c>
      <c r="D1001" s="8">
        <v>3000</v>
      </c>
      <c r="E1001" s="8" t="str" cm="1">
        <f t="array" ref="E100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1" s="8" t="s">
        <v>122</v>
      </c>
      <c r="G1001" cm="1">
        <f t="array" ref="G1001">_xlfn.IFS(bank1[[#This Row],[Ledger Amount Dr/Cr]]="Cr",bank1[[#This Row],[Ledger Amount]],bank1[[#This Row],[Ledger Amount Dr/Cr]]="Dr",-bank1[[#This Row],[Ledger Amount]])</f>
        <v>-3000</v>
      </c>
      <c r="H1001">
        <f>IFERROR(SUM(bank1[[#Headers],[Net]]:bank1[[#This Row],[Net]]),"")</f>
        <v>119050.43000000017</v>
      </c>
      <c r="I1001" t="s">
        <v>10</v>
      </c>
    </row>
    <row r="1002" spans="1:9" x14ac:dyDescent="0.35">
      <c r="A1002" s="7">
        <v>45375</v>
      </c>
      <c r="B1002" s="8" t="s">
        <v>9</v>
      </c>
      <c r="C1002" s="8" t="s">
        <v>22</v>
      </c>
      <c r="D1002" s="8">
        <v>3.54</v>
      </c>
      <c r="E1002" s="8" t="str" cm="1">
        <f t="array" ref="E100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002" cm="1">
        <f t="array" ref="G1002">_xlfn.IFS(bank1[[#This Row],[Ledger Amount Dr/Cr]]="Cr",bank1[[#This Row],[Ledger Amount]],bank1[[#This Row],[Ledger Amount Dr/Cr]]="Dr",-bank1[[#This Row],[Ledger Amount]])</f>
        <v>-3.54</v>
      </c>
      <c r="H1002">
        <f>IFERROR(SUM(bank1[[#Headers],[Net]]:bank1[[#This Row],[Net]]),"")</f>
        <v>119046.89000000017</v>
      </c>
      <c r="I1002" t="s">
        <v>10</v>
      </c>
    </row>
    <row r="1003" spans="1:9" x14ac:dyDescent="0.35">
      <c r="A1003" s="7">
        <v>45375</v>
      </c>
      <c r="B1003" s="8" t="s">
        <v>9</v>
      </c>
      <c r="C1003" s="8" t="s">
        <v>35</v>
      </c>
      <c r="D1003" s="8">
        <v>1308</v>
      </c>
      <c r="E1003" s="8" t="str" cm="1">
        <f t="array" ref="E100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3" s="8" t="s">
        <v>280</v>
      </c>
      <c r="G1003" cm="1">
        <f t="array" ref="G1003">_xlfn.IFS(bank1[[#This Row],[Ledger Amount Dr/Cr]]="Cr",bank1[[#This Row],[Ledger Amount]],bank1[[#This Row],[Ledger Amount Dr/Cr]]="Dr",-bank1[[#This Row],[Ledger Amount]])</f>
        <v>-1308</v>
      </c>
      <c r="H1003">
        <f>IFERROR(SUM(bank1[[#Headers],[Net]]:bank1[[#This Row],[Net]]),"")</f>
        <v>117738.89000000017</v>
      </c>
      <c r="I1003" t="s">
        <v>10</v>
      </c>
    </row>
    <row r="1004" spans="1:9" x14ac:dyDescent="0.35">
      <c r="A1004" s="7">
        <v>45375</v>
      </c>
      <c r="B1004" s="8" t="s">
        <v>9</v>
      </c>
      <c r="C1004" s="8" t="s">
        <v>35</v>
      </c>
      <c r="D1004" s="8">
        <v>996</v>
      </c>
      <c r="E1004" s="8" t="str" cm="1">
        <f t="array" ref="E100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4" s="8" t="s">
        <v>280</v>
      </c>
      <c r="G1004" cm="1">
        <f t="array" ref="G1004">_xlfn.IFS(bank1[[#This Row],[Ledger Amount Dr/Cr]]="Cr",bank1[[#This Row],[Ledger Amount]],bank1[[#This Row],[Ledger Amount Dr/Cr]]="Dr",-bank1[[#This Row],[Ledger Amount]])</f>
        <v>-996</v>
      </c>
      <c r="H1004">
        <f>IFERROR(SUM(bank1[[#Headers],[Net]]:bank1[[#This Row],[Net]]),"")</f>
        <v>116742.89000000017</v>
      </c>
      <c r="I1004" t="s">
        <v>10</v>
      </c>
    </row>
    <row r="1005" spans="1:9" x14ac:dyDescent="0.35">
      <c r="A1005" s="7">
        <v>45375</v>
      </c>
      <c r="B1005" s="8" t="s">
        <v>9</v>
      </c>
      <c r="C1005" s="8" t="s">
        <v>35</v>
      </c>
      <c r="D1005" s="8">
        <v>340</v>
      </c>
      <c r="E1005" s="8" t="str" cm="1">
        <f t="array" ref="E100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5" s="8" t="s">
        <v>249</v>
      </c>
      <c r="G1005" cm="1">
        <f t="array" ref="G1005">_xlfn.IFS(bank1[[#This Row],[Ledger Amount Dr/Cr]]="Cr",bank1[[#This Row],[Ledger Amount]],bank1[[#This Row],[Ledger Amount Dr/Cr]]="Dr",-bank1[[#This Row],[Ledger Amount]])</f>
        <v>-340</v>
      </c>
      <c r="H1005">
        <f>IFERROR(SUM(bank1[[#Headers],[Net]]:bank1[[#This Row],[Net]]),"")</f>
        <v>116402.89000000017</v>
      </c>
      <c r="I1005" t="s">
        <v>10</v>
      </c>
    </row>
    <row r="1006" spans="1:9" x14ac:dyDescent="0.35">
      <c r="A1006" s="7">
        <v>45375</v>
      </c>
      <c r="B1006" s="8" t="s">
        <v>9</v>
      </c>
      <c r="C1006" s="8" t="s">
        <v>35</v>
      </c>
      <c r="D1006" s="8">
        <v>500</v>
      </c>
      <c r="E1006" s="8" t="str" cm="1">
        <f t="array" ref="E100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6" s="8" t="s">
        <v>225</v>
      </c>
      <c r="G1006" cm="1">
        <f t="array" ref="G1006">_xlfn.IFS(bank1[[#This Row],[Ledger Amount Dr/Cr]]="Cr",bank1[[#This Row],[Ledger Amount]],bank1[[#This Row],[Ledger Amount Dr/Cr]]="Dr",-bank1[[#This Row],[Ledger Amount]])</f>
        <v>-500</v>
      </c>
      <c r="H1006">
        <f>IFERROR(SUM(bank1[[#Headers],[Net]]:bank1[[#This Row],[Net]]),"")</f>
        <v>115902.89000000017</v>
      </c>
      <c r="I1006" t="s">
        <v>10</v>
      </c>
    </row>
    <row r="1007" spans="1:9" x14ac:dyDescent="0.35">
      <c r="A1007" s="7">
        <v>45375</v>
      </c>
      <c r="B1007" s="8" t="s">
        <v>15</v>
      </c>
      <c r="C1007" s="8" t="s">
        <v>16</v>
      </c>
      <c r="D1007" s="8">
        <v>1000</v>
      </c>
      <c r="E1007" s="8" t="str" cm="1">
        <f t="array" ref="E100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7" s="8" t="s">
        <v>281</v>
      </c>
      <c r="G1007" cm="1">
        <f t="array" ref="G1007">_xlfn.IFS(bank1[[#This Row],[Ledger Amount Dr/Cr]]="Cr",bank1[[#This Row],[Ledger Amount]],bank1[[#This Row],[Ledger Amount Dr/Cr]]="Dr",-bank1[[#This Row],[Ledger Amount]])</f>
        <v>-1000</v>
      </c>
      <c r="H1007">
        <f>IFERROR(SUM(bank1[[#Headers],[Net]]:bank1[[#This Row],[Net]]),"")</f>
        <v>114902.89000000017</v>
      </c>
      <c r="I1007" t="s">
        <v>10</v>
      </c>
    </row>
    <row r="1008" spans="1:9" x14ac:dyDescent="0.35">
      <c r="A1008" s="7">
        <v>45375</v>
      </c>
      <c r="B1008" s="8" t="s">
        <v>15</v>
      </c>
      <c r="C1008" s="8" t="s">
        <v>16</v>
      </c>
      <c r="D1008" s="8">
        <v>10000</v>
      </c>
      <c r="E1008" s="8" t="str" cm="1">
        <f t="array" ref="E100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8" s="8" t="s">
        <v>124</v>
      </c>
      <c r="G1008" cm="1">
        <f t="array" ref="G1008">_xlfn.IFS(bank1[[#This Row],[Ledger Amount Dr/Cr]]="Cr",bank1[[#This Row],[Ledger Amount]],bank1[[#This Row],[Ledger Amount Dr/Cr]]="Dr",-bank1[[#This Row],[Ledger Amount]])</f>
        <v>-10000</v>
      </c>
      <c r="H1008">
        <f>IFERROR(SUM(bank1[[#Headers],[Net]]:bank1[[#This Row],[Net]]),"")</f>
        <v>104902.89000000017</v>
      </c>
      <c r="I1008" t="s">
        <v>10</v>
      </c>
    </row>
    <row r="1009" spans="1:9" x14ac:dyDescent="0.35">
      <c r="A1009" s="7">
        <v>45375</v>
      </c>
      <c r="B1009" s="8" t="s">
        <v>15</v>
      </c>
      <c r="C1009" s="8" t="s">
        <v>16</v>
      </c>
      <c r="D1009" s="8">
        <v>7000</v>
      </c>
      <c r="E1009" s="8" t="str" cm="1">
        <f t="array" ref="E100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09" s="8" t="s">
        <v>207</v>
      </c>
      <c r="G1009" cm="1">
        <f t="array" ref="G1009">_xlfn.IFS(bank1[[#This Row],[Ledger Amount Dr/Cr]]="Cr",bank1[[#This Row],[Ledger Amount]],bank1[[#This Row],[Ledger Amount Dr/Cr]]="Dr",-bank1[[#This Row],[Ledger Amount]])</f>
        <v>-7000</v>
      </c>
      <c r="H1009">
        <f>IFERROR(SUM(bank1[[#Headers],[Net]]:bank1[[#This Row],[Net]]),"")</f>
        <v>97902.890000000174</v>
      </c>
      <c r="I1009" t="s">
        <v>10</v>
      </c>
    </row>
    <row r="1010" spans="1:9" x14ac:dyDescent="0.35">
      <c r="A1010" s="7">
        <v>45376</v>
      </c>
      <c r="B1010" s="8" t="s">
        <v>9</v>
      </c>
      <c r="C1010" s="8" t="s">
        <v>35</v>
      </c>
      <c r="D1010" s="8">
        <v>370</v>
      </c>
      <c r="E1010" s="8" t="str" cm="1">
        <f t="array" ref="E101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0" s="8" t="s">
        <v>282</v>
      </c>
      <c r="G1010" cm="1">
        <f t="array" ref="G1010">_xlfn.IFS(bank1[[#This Row],[Ledger Amount Dr/Cr]]="Cr",bank1[[#This Row],[Ledger Amount]],bank1[[#This Row],[Ledger Amount Dr/Cr]]="Dr",-bank1[[#This Row],[Ledger Amount]])</f>
        <v>-370</v>
      </c>
      <c r="H1010">
        <f>IFERROR(SUM(bank1[[#Headers],[Net]]:bank1[[#This Row],[Net]]),"")</f>
        <v>97532.890000000174</v>
      </c>
      <c r="I1010" t="s">
        <v>10</v>
      </c>
    </row>
    <row r="1011" spans="1:9" x14ac:dyDescent="0.35">
      <c r="A1011" s="7">
        <v>45376</v>
      </c>
      <c r="B1011" s="8" t="s">
        <v>9</v>
      </c>
      <c r="C1011" s="8" t="s">
        <v>35</v>
      </c>
      <c r="D1011" s="8">
        <v>220</v>
      </c>
      <c r="E1011" s="8" t="str" cm="1">
        <f t="array" ref="E101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1" s="8" t="s">
        <v>283</v>
      </c>
      <c r="G1011" cm="1">
        <f t="array" ref="G1011">_xlfn.IFS(bank1[[#This Row],[Ledger Amount Dr/Cr]]="Cr",bank1[[#This Row],[Ledger Amount]],bank1[[#This Row],[Ledger Amount Dr/Cr]]="Dr",-bank1[[#This Row],[Ledger Amount]])</f>
        <v>-220</v>
      </c>
      <c r="H1011">
        <f>IFERROR(SUM(bank1[[#Headers],[Net]]:bank1[[#This Row],[Net]]),"")</f>
        <v>97312.890000000174</v>
      </c>
      <c r="I1011" t="s">
        <v>10</v>
      </c>
    </row>
    <row r="1012" spans="1:9" x14ac:dyDescent="0.35">
      <c r="A1012" s="7">
        <v>45376</v>
      </c>
      <c r="B1012" s="8" t="s">
        <v>15</v>
      </c>
      <c r="C1012" s="8" t="s">
        <v>16</v>
      </c>
      <c r="D1012" s="8">
        <v>12000</v>
      </c>
      <c r="E1012" s="8" t="str" cm="1">
        <f t="array" ref="E101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2" s="8" t="s">
        <v>124</v>
      </c>
      <c r="G1012" cm="1">
        <f t="array" ref="G1012">_xlfn.IFS(bank1[[#This Row],[Ledger Amount Dr/Cr]]="Cr",bank1[[#This Row],[Ledger Amount]],bank1[[#This Row],[Ledger Amount Dr/Cr]]="Dr",-bank1[[#This Row],[Ledger Amount]])</f>
        <v>-12000</v>
      </c>
      <c r="H1012">
        <f>IFERROR(SUM(bank1[[#Headers],[Net]]:bank1[[#This Row],[Net]]),"")</f>
        <v>85312.890000000174</v>
      </c>
      <c r="I1012" t="s">
        <v>10</v>
      </c>
    </row>
    <row r="1013" spans="1:9" x14ac:dyDescent="0.35">
      <c r="A1013" s="7">
        <v>45376</v>
      </c>
      <c r="B1013" s="8" t="s">
        <v>15</v>
      </c>
      <c r="C1013" s="8" t="s">
        <v>16</v>
      </c>
      <c r="D1013" s="8">
        <v>1000</v>
      </c>
      <c r="E1013" s="8" t="str" cm="1">
        <f t="array" ref="E101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3" s="8" t="s">
        <v>18</v>
      </c>
      <c r="G1013" cm="1">
        <f t="array" ref="G1013">_xlfn.IFS(bank1[[#This Row],[Ledger Amount Dr/Cr]]="Cr",bank1[[#This Row],[Ledger Amount]],bank1[[#This Row],[Ledger Amount Dr/Cr]]="Dr",-bank1[[#This Row],[Ledger Amount]])</f>
        <v>-1000</v>
      </c>
      <c r="H1013">
        <f>IFERROR(SUM(bank1[[#Headers],[Net]]:bank1[[#This Row],[Net]]),"")</f>
        <v>84312.890000000174</v>
      </c>
      <c r="I1013" t="s">
        <v>10</v>
      </c>
    </row>
    <row r="1014" spans="1:9" x14ac:dyDescent="0.35">
      <c r="A1014" s="7">
        <v>45376</v>
      </c>
      <c r="B1014" s="8" t="s">
        <v>15</v>
      </c>
      <c r="C1014" s="8" t="s">
        <v>16</v>
      </c>
      <c r="D1014" s="8">
        <v>1000</v>
      </c>
      <c r="E1014" s="8" t="str" cm="1">
        <f t="array" ref="E101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4" s="8" t="s">
        <v>268</v>
      </c>
      <c r="G1014" cm="1">
        <f t="array" ref="G1014">_xlfn.IFS(bank1[[#This Row],[Ledger Amount Dr/Cr]]="Cr",bank1[[#This Row],[Ledger Amount]],bank1[[#This Row],[Ledger Amount Dr/Cr]]="Dr",-bank1[[#This Row],[Ledger Amount]])</f>
        <v>-1000</v>
      </c>
      <c r="H1014">
        <f>IFERROR(SUM(bank1[[#Headers],[Net]]:bank1[[#This Row],[Net]]),"")</f>
        <v>83312.890000000174</v>
      </c>
      <c r="I1014" t="s">
        <v>10</v>
      </c>
    </row>
    <row r="1015" spans="1:9" x14ac:dyDescent="0.35">
      <c r="A1015" s="7">
        <v>45376</v>
      </c>
      <c r="B1015" s="8" t="s">
        <v>9</v>
      </c>
      <c r="C1015" s="8" t="s">
        <v>35</v>
      </c>
      <c r="D1015" s="8">
        <v>600</v>
      </c>
      <c r="E1015" s="8" t="str" cm="1">
        <f t="array" ref="E101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5" s="8" t="s">
        <v>268</v>
      </c>
      <c r="G1015" cm="1">
        <f t="array" ref="G1015">_xlfn.IFS(bank1[[#This Row],[Ledger Amount Dr/Cr]]="Cr",bank1[[#This Row],[Ledger Amount]],bank1[[#This Row],[Ledger Amount Dr/Cr]]="Dr",-bank1[[#This Row],[Ledger Amount]])</f>
        <v>-600</v>
      </c>
      <c r="H1015">
        <f>IFERROR(SUM(bank1[[#Headers],[Net]]:bank1[[#This Row],[Net]]),"")</f>
        <v>82712.890000000174</v>
      </c>
      <c r="I1015" t="s">
        <v>10</v>
      </c>
    </row>
    <row r="1016" spans="1:9" x14ac:dyDescent="0.35">
      <c r="A1016" s="7">
        <v>45376</v>
      </c>
      <c r="B1016" s="8" t="s">
        <v>15</v>
      </c>
      <c r="C1016" s="8" t="s">
        <v>16</v>
      </c>
      <c r="D1016" s="8">
        <v>2000</v>
      </c>
      <c r="E1016" s="8" t="str" cm="1">
        <f t="array" ref="E101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6" s="8" t="s">
        <v>241</v>
      </c>
      <c r="G1016" cm="1">
        <f t="array" ref="G1016">_xlfn.IFS(bank1[[#This Row],[Ledger Amount Dr/Cr]]="Cr",bank1[[#This Row],[Ledger Amount]],bank1[[#This Row],[Ledger Amount Dr/Cr]]="Dr",-bank1[[#This Row],[Ledger Amount]])</f>
        <v>-2000</v>
      </c>
      <c r="H1016">
        <f>IFERROR(SUM(bank1[[#Headers],[Net]]:bank1[[#This Row],[Net]]),"")</f>
        <v>80712.890000000174</v>
      </c>
      <c r="I1016" t="s">
        <v>10</v>
      </c>
    </row>
    <row r="1017" spans="1:9" x14ac:dyDescent="0.35">
      <c r="A1017" s="7">
        <v>45376</v>
      </c>
      <c r="B1017" s="8" t="s">
        <v>15</v>
      </c>
      <c r="C1017" s="8" t="s">
        <v>16</v>
      </c>
      <c r="D1017" s="8">
        <v>25000</v>
      </c>
      <c r="E1017" s="8" t="str" cm="1">
        <f t="array" ref="E101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7" s="8" t="s">
        <v>18</v>
      </c>
      <c r="G1017" cm="1">
        <f t="array" ref="G1017">_xlfn.IFS(bank1[[#This Row],[Ledger Amount Dr/Cr]]="Cr",bank1[[#This Row],[Ledger Amount]],bank1[[#This Row],[Ledger Amount Dr/Cr]]="Dr",-bank1[[#This Row],[Ledger Amount]])</f>
        <v>-25000</v>
      </c>
      <c r="H1017">
        <f>IFERROR(SUM(bank1[[#Headers],[Net]]:bank1[[#This Row],[Net]]),"")</f>
        <v>55712.890000000174</v>
      </c>
      <c r="I1017" t="s">
        <v>10</v>
      </c>
    </row>
    <row r="1018" spans="1:9" x14ac:dyDescent="0.35">
      <c r="A1018" s="7">
        <v>45376</v>
      </c>
      <c r="B1018" s="8" t="s">
        <v>15</v>
      </c>
      <c r="C1018" s="8" t="s">
        <v>16</v>
      </c>
      <c r="D1018" s="8">
        <v>5000</v>
      </c>
      <c r="E1018" s="8" t="str" cm="1">
        <f t="array" ref="E101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8" s="8" t="s">
        <v>284</v>
      </c>
      <c r="G1018" cm="1">
        <f t="array" ref="G1018">_xlfn.IFS(bank1[[#This Row],[Ledger Amount Dr/Cr]]="Cr",bank1[[#This Row],[Ledger Amount]],bank1[[#This Row],[Ledger Amount Dr/Cr]]="Dr",-bank1[[#This Row],[Ledger Amount]])</f>
        <v>-5000</v>
      </c>
      <c r="H1018">
        <f>IFERROR(SUM(bank1[[#Headers],[Net]]:bank1[[#This Row],[Net]]),"")</f>
        <v>50712.890000000174</v>
      </c>
      <c r="I1018" t="s">
        <v>10</v>
      </c>
    </row>
    <row r="1019" spans="1:9" x14ac:dyDescent="0.35">
      <c r="A1019" s="7">
        <v>45376</v>
      </c>
      <c r="B1019" s="8" t="s">
        <v>15</v>
      </c>
      <c r="C1019" s="8" t="s">
        <v>16</v>
      </c>
      <c r="D1019" s="8">
        <v>10000</v>
      </c>
      <c r="E1019" s="8" t="str" cm="1">
        <f t="array" ref="E101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19" s="8" t="s">
        <v>151</v>
      </c>
      <c r="G1019" cm="1">
        <f t="array" ref="G1019">_xlfn.IFS(bank1[[#This Row],[Ledger Amount Dr/Cr]]="Cr",bank1[[#This Row],[Ledger Amount]],bank1[[#This Row],[Ledger Amount Dr/Cr]]="Dr",-bank1[[#This Row],[Ledger Amount]])</f>
        <v>-10000</v>
      </c>
      <c r="H1019">
        <f>IFERROR(SUM(bank1[[#Headers],[Net]]:bank1[[#This Row],[Net]]),"")</f>
        <v>40712.890000000174</v>
      </c>
      <c r="I1019" t="s">
        <v>10</v>
      </c>
    </row>
    <row r="1020" spans="1:9" x14ac:dyDescent="0.35">
      <c r="A1020" s="7">
        <v>45376</v>
      </c>
      <c r="B1020" s="8" t="s">
        <v>15</v>
      </c>
      <c r="C1020" s="8" t="s">
        <v>16</v>
      </c>
      <c r="D1020" s="8">
        <v>20000</v>
      </c>
      <c r="E1020" s="8" t="str" cm="1">
        <f t="array" ref="E102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0" s="8" t="s">
        <v>250</v>
      </c>
      <c r="G1020" cm="1">
        <f t="array" ref="G1020">_xlfn.IFS(bank1[[#This Row],[Ledger Amount Dr/Cr]]="Cr",bank1[[#This Row],[Ledger Amount]],bank1[[#This Row],[Ledger Amount Dr/Cr]]="Dr",-bank1[[#This Row],[Ledger Amount]])</f>
        <v>-20000</v>
      </c>
      <c r="H1020">
        <f>IFERROR(SUM(bank1[[#Headers],[Net]]:bank1[[#This Row],[Net]]),"")</f>
        <v>20712.890000000174</v>
      </c>
      <c r="I1020" t="s">
        <v>10</v>
      </c>
    </row>
    <row r="1021" spans="1:9" x14ac:dyDescent="0.35">
      <c r="A1021" s="7">
        <v>45376</v>
      </c>
      <c r="B1021" s="8" t="s">
        <v>15</v>
      </c>
      <c r="C1021" s="8" t="s">
        <v>16</v>
      </c>
      <c r="D1021" s="8">
        <v>7000</v>
      </c>
      <c r="E1021" s="8" t="str" cm="1">
        <f t="array" ref="E102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1" s="8" t="s">
        <v>124</v>
      </c>
      <c r="G1021" cm="1">
        <f t="array" ref="G1021">_xlfn.IFS(bank1[[#This Row],[Ledger Amount Dr/Cr]]="Cr",bank1[[#This Row],[Ledger Amount]],bank1[[#This Row],[Ledger Amount Dr/Cr]]="Dr",-bank1[[#This Row],[Ledger Amount]])</f>
        <v>-7000</v>
      </c>
      <c r="H1021">
        <f>IFERROR(SUM(bank1[[#Headers],[Net]]:bank1[[#This Row],[Net]]),"")</f>
        <v>13712.890000000174</v>
      </c>
      <c r="I1021" t="s">
        <v>10</v>
      </c>
    </row>
    <row r="1022" spans="1:9" x14ac:dyDescent="0.35">
      <c r="A1022" s="7">
        <v>45376</v>
      </c>
      <c r="B1022" s="8" t="s">
        <v>15</v>
      </c>
      <c r="C1022" s="8" t="s">
        <v>16</v>
      </c>
      <c r="D1022" s="8">
        <v>1000</v>
      </c>
      <c r="E1022" s="8" t="str" cm="1">
        <f t="array" ref="E102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2" s="8" t="s">
        <v>278</v>
      </c>
      <c r="G1022" cm="1">
        <f t="array" ref="G1022">_xlfn.IFS(bank1[[#This Row],[Ledger Amount Dr/Cr]]="Cr",bank1[[#This Row],[Ledger Amount]],bank1[[#This Row],[Ledger Amount Dr/Cr]]="Dr",-bank1[[#This Row],[Ledger Amount]])</f>
        <v>-1000</v>
      </c>
      <c r="H1022">
        <f>IFERROR(SUM(bank1[[#Headers],[Net]]:bank1[[#This Row],[Net]]),"")</f>
        <v>12712.890000000174</v>
      </c>
      <c r="I1022" t="s">
        <v>10</v>
      </c>
    </row>
    <row r="1023" spans="1:9" x14ac:dyDescent="0.35">
      <c r="A1023" s="7">
        <v>45377</v>
      </c>
      <c r="B1023" s="8" t="s">
        <v>15</v>
      </c>
      <c r="C1023" s="8" t="s">
        <v>16</v>
      </c>
      <c r="D1023" s="8">
        <v>145200</v>
      </c>
      <c r="E1023" s="8" t="str" cm="1">
        <f t="array" ref="E102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3" s="8" t="s">
        <v>122</v>
      </c>
      <c r="G1023" cm="1">
        <f t="array" ref="G1023">_xlfn.IFS(bank1[[#This Row],[Ledger Amount Dr/Cr]]="Cr",bank1[[#This Row],[Ledger Amount]],bank1[[#This Row],[Ledger Amount Dr/Cr]]="Dr",-bank1[[#This Row],[Ledger Amount]])</f>
        <v>-145200</v>
      </c>
      <c r="H1023">
        <f>IFERROR(SUM(bank1[[#Headers],[Net]]:bank1[[#This Row],[Net]]),"")</f>
        <v>-132487.10999999981</v>
      </c>
      <c r="I1023" t="s">
        <v>10</v>
      </c>
    </row>
    <row r="1024" spans="1:9" x14ac:dyDescent="0.35">
      <c r="A1024" s="7">
        <v>45377</v>
      </c>
      <c r="B1024" s="8" t="s">
        <v>9</v>
      </c>
      <c r="C1024" s="8" t="s">
        <v>22</v>
      </c>
      <c r="D1024" s="8">
        <v>17.7</v>
      </c>
      <c r="E1024" s="8" t="str" cm="1">
        <f t="array" ref="E102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024" cm="1">
        <f t="array" ref="G1024">_xlfn.IFS(bank1[[#This Row],[Ledger Amount Dr/Cr]]="Cr",bank1[[#This Row],[Ledger Amount]],bank1[[#This Row],[Ledger Amount Dr/Cr]]="Dr",-bank1[[#This Row],[Ledger Amount]])</f>
        <v>-17.7</v>
      </c>
      <c r="H1024">
        <f>IFERROR(SUM(bank1[[#Headers],[Net]]:bank1[[#This Row],[Net]]),"")</f>
        <v>-132504.80999999982</v>
      </c>
      <c r="I1024" t="s">
        <v>10</v>
      </c>
    </row>
    <row r="1025" spans="1:9" x14ac:dyDescent="0.35">
      <c r="A1025" s="7">
        <v>45377</v>
      </c>
      <c r="B1025" s="8" t="s">
        <v>15</v>
      </c>
      <c r="C1025" s="8" t="s">
        <v>16</v>
      </c>
      <c r="D1025" s="8">
        <v>35000</v>
      </c>
      <c r="E1025" s="8" t="str" cm="1">
        <f t="array" ref="E102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5" s="8" t="s">
        <v>285</v>
      </c>
      <c r="G1025" cm="1">
        <f t="array" ref="G1025">_xlfn.IFS(bank1[[#This Row],[Ledger Amount Dr/Cr]]="Cr",bank1[[#This Row],[Ledger Amount]],bank1[[#This Row],[Ledger Amount Dr/Cr]]="Dr",-bank1[[#This Row],[Ledger Amount]])</f>
        <v>-35000</v>
      </c>
      <c r="H1025">
        <f>IFERROR(SUM(bank1[[#Headers],[Net]]:bank1[[#This Row],[Net]]),"")</f>
        <v>-167504.80999999982</v>
      </c>
      <c r="I1025" t="s">
        <v>10</v>
      </c>
    </row>
    <row r="1026" spans="1:9" x14ac:dyDescent="0.35">
      <c r="A1026" s="7">
        <v>45377</v>
      </c>
      <c r="B1026" s="8" t="s">
        <v>9</v>
      </c>
      <c r="C1026" s="8" t="s">
        <v>307</v>
      </c>
      <c r="D1026" s="8">
        <v>721</v>
      </c>
      <c r="E1026" s="8" t="str" cm="1">
        <f t="array" ref="E102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6" s="8" t="s">
        <v>286</v>
      </c>
      <c r="G1026" cm="1">
        <f t="array" ref="G1026">_xlfn.IFS(bank1[[#This Row],[Ledger Amount Dr/Cr]]="Cr",bank1[[#This Row],[Ledger Amount]],bank1[[#This Row],[Ledger Amount Dr/Cr]]="Dr",-bank1[[#This Row],[Ledger Amount]])</f>
        <v>-721</v>
      </c>
      <c r="H1026">
        <f>IFERROR(SUM(bank1[[#Headers],[Net]]:bank1[[#This Row],[Net]]),"")</f>
        <v>-168225.80999999982</v>
      </c>
      <c r="I1026" t="s">
        <v>10</v>
      </c>
    </row>
    <row r="1027" spans="1:9" x14ac:dyDescent="0.35">
      <c r="A1027" s="7">
        <v>45377</v>
      </c>
      <c r="B1027" s="8" t="s">
        <v>11</v>
      </c>
      <c r="C1027" s="8" t="s">
        <v>12</v>
      </c>
      <c r="D1027" s="8">
        <v>200000</v>
      </c>
      <c r="E1027" s="8" t="str" cm="1">
        <f t="array" ref="E102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27" s="8" t="s">
        <v>19</v>
      </c>
      <c r="G1027" cm="1">
        <f t="array" ref="G1027">_xlfn.IFS(bank1[[#This Row],[Ledger Amount Dr/Cr]]="Cr",bank1[[#This Row],[Ledger Amount]],bank1[[#This Row],[Ledger Amount Dr/Cr]]="Dr",-bank1[[#This Row],[Ledger Amount]])</f>
        <v>200000</v>
      </c>
      <c r="H1027">
        <f>IFERROR(SUM(bank1[[#Headers],[Net]]:bank1[[#This Row],[Net]]),"")</f>
        <v>31774.190000000177</v>
      </c>
      <c r="I1027" t="s">
        <v>10</v>
      </c>
    </row>
    <row r="1028" spans="1:9" x14ac:dyDescent="0.35">
      <c r="A1028" s="7">
        <v>45378</v>
      </c>
      <c r="B1028" s="8" t="s">
        <v>15</v>
      </c>
      <c r="C1028" s="8" t="s">
        <v>16</v>
      </c>
      <c r="D1028" s="8">
        <v>40000</v>
      </c>
      <c r="E1028" s="8" t="str" cm="1">
        <f t="array" ref="E102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8" s="8" t="s">
        <v>242</v>
      </c>
      <c r="G1028" cm="1">
        <f t="array" ref="G1028">_xlfn.IFS(bank1[[#This Row],[Ledger Amount Dr/Cr]]="Cr",bank1[[#This Row],[Ledger Amount]],bank1[[#This Row],[Ledger Amount Dr/Cr]]="Dr",-bank1[[#This Row],[Ledger Amount]])</f>
        <v>-40000</v>
      </c>
      <c r="H1028">
        <f>IFERROR(SUM(bank1[[#Headers],[Net]]:bank1[[#This Row],[Net]]),"")</f>
        <v>-8225.809999999823</v>
      </c>
      <c r="I1028" t="s">
        <v>10</v>
      </c>
    </row>
    <row r="1029" spans="1:9" x14ac:dyDescent="0.35">
      <c r="A1029" s="7">
        <v>45378</v>
      </c>
      <c r="B1029" s="8" t="s">
        <v>15</v>
      </c>
      <c r="C1029" s="8" t="s">
        <v>16</v>
      </c>
      <c r="D1029" s="8">
        <v>3388</v>
      </c>
      <c r="E1029" s="8" t="str" cm="1">
        <f t="array" ref="E102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29" s="8" t="s">
        <v>261</v>
      </c>
      <c r="G1029" cm="1">
        <f t="array" ref="G1029">_xlfn.IFS(bank1[[#This Row],[Ledger Amount Dr/Cr]]="Cr",bank1[[#This Row],[Ledger Amount]],bank1[[#This Row],[Ledger Amount Dr/Cr]]="Dr",-bank1[[#This Row],[Ledger Amount]])</f>
        <v>-3388</v>
      </c>
      <c r="H1029">
        <f>IFERROR(SUM(bank1[[#Headers],[Net]]:bank1[[#This Row],[Net]]),"")</f>
        <v>-11613.809999999823</v>
      </c>
      <c r="I1029" t="s">
        <v>10</v>
      </c>
    </row>
    <row r="1030" spans="1:9" x14ac:dyDescent="0.35">
      <c r="A1030" s="7">
        <v>45378</v>
      </c>
      <c r="B1030" s="8" t="s">
        <v>15</v>
      </c>
      <c r="C1030" s="8" t="s">
        <v>16</v>
      </c>
      <c r="D1030" s="8">
        <v>75000</v>
      </c>
      <c r="E1030" s="8" t="str" cm="1">
        <f t="array" ref="E103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0" s="8" t="s">
        <v>287</v>
      </c>
      <c r="G1030" cm="1">
        <f t="array" ref="G1030">_xlfn.IFS(bank1[[#This Row],[Ledger Amount Dr/Cr]]="Cr",bank1[[#This Row],[Ledger Amount]],bank1[[#This Row],[Ledger Amount Dr/Cr]]="Dr",-bank1[[#This Row],[Ledger Amount]])</f>
        <v>-75000</v>
      </c>
      <c r="H1030">
        <f>IFERROR(SUM(bank1[[#Headers],[Net]]:bank1[[#This Row],[Net]]),"")</f>
        <v>-86613.809999999823</v>
      </c>
      <c r="I1030" t="s">
        <v>10</v>
      </c>
    </row>
    <row r="1031" spans="1:9" x14ac:dyDescent="0.35">
      <c r="A1031" s="7">
        <v>45378</v>
      </c>
      <c r="B1031" s="8" t="s">
        <v>9</v>
      </c>
      <c r="C1031" s="8" t="s">
        <v>22</v>
      </c>
      <c r="D1031" s="8">
        <v>9.44</v>
      </c>
      <c r="E1031" s="8" t="str" cm="1">
        <f t="array" ref="E103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031" cm="1">
        <f t="array" ref="G1031">_xlfn.IFS(bank1[[#This Row],[Ledger Amount Dr/Cr]]="Cr",bank1[[#This Row],[Ledger Amount]],bank1[[#This Row],[Ledger Amount Dr/Cr]]="Dr",-bank1[[#This Row],[Ledger Amount]])</f>
        <v>-9.44</v>
      </c>
      <c r="H1031">
        <f>IFERROR(SUM(bank1[[#Headers],[Net]]:bank1[[#This Row],[Net]]),"")</f>
        <v>-86623.249999999825</v>
      </c>
      <c r="I1031" t="s">
        <v>10</v>
      </c>
    </row>
    <row r="1032" spans="1:9" x14ac:dyDescent="0.35">
      <c r="A1032" s="7">
        <v>45378</v>
      </c>
      <c r="B1032" s="8" t="s">
        <v>15</v>
      </c>
      <c r="C1032" s="8" t="s">
        <v>16</v>
      </c>
      <c r="D1032" s="8">
        <v>25000</v>
      </c>
      <c r="E1032" s="8" t="str" cm="1">
        <f t="array" ref="E103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2" s="8" t="s">
        <v>265</v>
      </c>
      <c r="G1032" cm="1">
        <f t="array" ref="G1032">_xlfn.IFS(bank1[[#This Row],[Ledger Amount Dr/Cr]]="Cr",bank1[[#This Row],[Ledger Amount]],bank1[[#This Row],[Ledger Amount Dr/Cr]]="Dr",-bank1[[#This Row],[Ledger Amount]])</f>
        <v>-25000</v>
      </c>
      <c r="H1032">
        <f>IFERROR(SUM(bank1[[#Headers],[Net]]:bank1[[#This Row],[Net]]),"")</f>
        <v>-111623.24999999983</v>
      </c>
      <c r="I1032" t="s">
        <v>10</v>
      </c>
    </row>
    <row r="1033" spans="1:9" x14ac:dyDescent="0.35">
      <c r="A1033" s="7">
        <v>45378</v>
      </c>
      <c r="B1033" s="8" t="s">
        <v>9</v>
      </c>
      <c r="C1033" s="8" t="s">
        <v>35</v>
      </c>
      <c r="D1033" s="8">
        <v>500</v>
      </c>
      <c r="E1033" s="8" t="str" cm="1">
        <f t="array" ref="E103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3" s="8" t="s">
        <v>248</v>
      </c>
      <c r="G1033" cm="1">
        <f t="array" ref="G1033">_xlfn.IFS(bank1[[#This Row],[Ledger Amount Dr/Cr]]="Cr",bank1[[#This Row],[Ledger Amount]],bank1[[#This Row],[Ledger Amount Dr/Cr]]="Dr",-bank1[[#This Row],[Ledger Amount]])</f>
        <v>-500</v>
      </c>
      <c r="H1033">
        <f>IFERROR(SUM(bank1[[#Headers],[Net]]:bank1[[#This Row],[Net]]),"")</f>
        <v>-112123.24999999983</v>
      </c>
      <c r="I1033" t="s">
        <v>10</v>
      </c>
    </row>
    <row r="1034" spans="1:9" x14ac:dyDescent="0.35">
      <c r="A1034" s="7">
        <v>45378</v>
      </c>
      <c r="B1034" s="8" t="s">
        <v>9</v>
      </c>
      <c r="C1034" s="8" t="s">
        <v>35</v>
      </c>
      <c r="D1034" s="8">
        <v>320</v>
      </c>
      <c r="E1034" s="8" t="str" cm="1">
        <f t="array" ref="E103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4" s="8" t="s">
        <v>159</v>
      </c>
      <c r="G1034" cm="1">
        <f t="array" ref="G1034">_xlfn.IFS(bank1[[#This Row],[Ledger Amount Dr/Cr]]="Cr",bank1[[#This Row],[Ledger Amount]],bank1[[#This Row],[Ledger Amount Dr/Cr]]="Dr",-bank1[[#This Row],[Ledger Amount]])</f>
        <v>-320</v>
      </c>
      <c r="H1034">
        <f>IFERROR(SUM(bank1[[#Headers],[Net]]:bank1[[#This Row],[Net]]),"")</f>
        <v>-112443.24999999983</v>
      </c>
      <c r="I1034" t="s">
        <v>10</v>
      </c>
    </row>
    <row r="1035" spans="1:9" x14ac:dyDescent="0.35">
      <c r="A1035" s="7">
        <v>45378</v>
      </c>
      <c r="B1035" s="8" t="s">
        <v>9</v>
      </c>
      <c r="C1035" s="8" t="s">
        <v>35</v>
      </c>
      <c r="D1035" s="8">
        <v>300</v>
      </c>
      <c r="E1035" s="8" t="str" cm="1">
        <f t="array" ref="E103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5" s="8" t="s">
        <v>268</v>
      </c>
      <c r="G1035" cm="1">
        <f t="array" ref="G1035">_xlfn.IFS(bank1[[#This Row],[Ledger Amount Dr/Cr]]="Cr",bank1[[#This Row],[Ledger Amount]],bank1[[#This Row],[Ledger Amount Dr/Cr]]="Dr",-bank1[[#This Row],[Ledger Amount]])</f>
        <v>-300</v>
      </c>
      <c r="H1035">
        <f>IFERROR(SUM(bank1[[#Headers],[Net]]:bank1[[#This Row],[Net]]),"")</f>
        <v>-112743.24999999983</v>
      </c>
      <c r="I1035" t="s">
        <v>10</v>
      </c>
    </row>
    <row r="1036" spans="1:9" x14ac:dyDescent="0.35">
      <c r="A1036" s="7">
        <v>45378</v>
      </c>
      <c r="B1036" s="8" t="s">
        <v>11</v>
      </c>
      <c r="C1036" s="8" t="s">
        <v>12</v>
      </c>
      <c r="D1036" s="8">
        <v>200000</v>
      </c>
      <c r="E1036" s="8" t="str" cm="1">
        <f t="array" ref="E103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36" s="8" t="s">
        <v>288</v>
      </c>
      <c r="G1036" cm="1">
        <f t="array" ref="G1036">_xlfn.IFS(bank1[[#This Row],[Ledger Amount Dr/Cr]]="Cr",bank1[[#This Row],[Ledger Amount]],bank1[[#This Row],[Ledger Amount Dr/Cr]]="Dr",-bank1[[#This Row],[Ledger Amount]])</f>
        <v>200000</v>
      </c>
      <c r="H1036">
        <f>IFERROR(SUM(bank1[[#Headers],[Net]]:bank1[[#This Row],[Net]]),"")</f>
        <v>87256.750000000175</v>
      </c>
      <c r="I1036" t="s">
        <v>10</v>
      </c>
    </row>
    <row r="1037" spans="1:9" x14ac:dyDescent="0.35">
      <c r="A1037" s="7">
        <v>45378</v>
      </c>
      <c r="B1037" s="8" t="s">
        <v>11</v>
      </c>
      <c r="C1037" s="8" t="s">
        <v>12</v>
      </c>
      <c r="D1037" s="8">
        <v>2500</v>
      </c>
      <c r="E1037" s="8" t="str" cm="1">
        <f t="array" ref="E103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37" s="8" t="s">
        <v>275</v>
      </c>
      <c r="G1037" cm="1">
        <f t="array" ref="G1037">_xlfn.IFS(bank1[[#This Row],[Ledger Amount Dr/Cr]]="Cr",bank1[[#This Row],[Ledger Amount]],bank1[[#This Row],[Ledger Amount Dr/Cr]]="Dr",-bank1[[#This Row],[Ledger Amount]])</f>
        <v>2500</v>
      </c>
      <c r="H1037">
        <f>IFERROR(SUM(bank1[[#Headers],[Net]]:bank1[[#This Row],[Net]]),"")</f>
        <v>89756.750000000175</v>
      </c>
      <c r="I1037" t="s">
        <v>10</v>
      </c>
    </row>
    <row r="1038" spans="1:9" x14ac:dyDescent="0.35">
      <c r="A1038" s="7">
        <v>45378</v>
      </c>
      <c r="B1038" s="8" t="s">
        <v>15</v>
      </c>
      <c r="C1038" s="8" t="s">
        <v>16</v>
      </c>
      <c r="D1038" s="8">
        <v>2000</v>
      </c>
      <c r="E1038" s="8" t="str" cm="1">
        <f t="array" ref="E103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8" s="8" t="s">
        <v>268</v>
      </c>
      <c r="G1038" cm="1">
        <f t="array" ref="G1038">_xlfn.IFS(bank1[[#This Row],[Ledger Amount Dr/Cr]]="Cr",bank1[[#This Row],[Ledger Amount]],bank1[[#This Row],[Ledger Amount Dr/Cr]]="Dr",-bank1[[#This Row],[Ledger Amount]])</f>
        <v>-2000</v>
      </c>
      <c r="H1038">
        <f>IFERROR(SUM(bank1[[#Headers],[Net]]:bank1[[#This Row],[Net]]),"")</f>
        <v>87756.750000000175</v>
      </c>
      <c r="I1038" t="s">
        <v>10</v>
      </c>
    </row>
    <row r="1039" spans="1:9" x14ac:dyDescent="0.35">
      <c r="A1039" s="7">
        <v>45379</v>
      </c>
      <c r="B1039" s="8" t="s">
        <v>15</v>
      </c>
      <c r="C1039" s="8" t="s">
        <v>16</v>
      </c>
      <c r="D1039" s="8">
        <v>1400</v>
      </c>
      <c r="E1039" s="8" t="str" cm="1">
        <f t="array" ref="E103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39" s="8" t="s">
        <v>229</v>
      </c>
      <c r="G1039" cm="1">
        <f t="array" ref="G1039">_xlfn.IFS(bank1[[#This Row],[Ledger Amount Dr/Cr]]="Cr",bank1[[#This Row],[Ledger Amount]],bank1[[#This Row],[Ledger Amount Dr/Cr]]="Dr",-bank1[[#This Row],[Ledger Amount]])</f>
        <v>-1400</v>
      </c>
      <c r="H1039">
        <f>IFERROR(SUM(bank1[[#Headers],[Net]]:bank1[[#This Row],[Net]]),"")</f>
        <v>86356.750000000175</v>
      </c>
      <c r="I1039" t="s">
        <v>10</v>
      </c>
    </row>
    <row r="1040" spans="1:9" x14ac:dyDescent="0.35">
      <c r="A1040" s="7">
        <v>45379</v>
      </c>
      <c r="B1040" s="8" t="s">
        <v>9</v>
      </c>
      <c r="C1040" s="8" t="s">
        <v>35</v>
      </c>
      <c r="D1040" s="8">
        <v>5000</v>
      </c>
      <c r="E1040" s="8" t="str" cm="1">
        <f t="array" ref="E104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0" s="8" t="s">
        <v>289</v>
      </c>
      <c r="G1040" cm="1">
        <f t="array" ref="G1040">_xlfn.IFS(bank1[[#This Row],[Ledger Amount Dr/Cr]]="Cr",bank1[[#This Row],[Ledger Amount]],bank1[[#This Row],[Ledger Amount Dr/Cr]]="Dr",-bank1[[#This Row],[Ledger Amount]])</f>
        <v>-5000</v>
      </c>
      <c r="H1040">
        <f>IFERROR(SUM(bank1[[#Headers],[Net]]:bank1[[#This Row],[Net]]),"")</f>
        <v>81356.750000000175</v>
      </c>
      <c r="I1040" t="s">
        <v>10</v>
      </c>
    </row>
    <row r="1041" spans="1:9" x14ac:dyDescent="0.35">
      <c r="A1041" s="7">
        <v>45379</v>
      </c>
      <c r="B1041" s="8" t="s">
        <v>11</v>
      </c>
      <c r="C1041" s="8" t="s">
        <v>12</v>
      </c>
      <c r="D1041" s="8">
        <v>1000</v>
      </c>
      <c r="E1041" s="8" t="str" cm="1">
        <f t="array" ref="E104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41" s="8" t="s">
        <v>162</v>
      </c>
      <c r="G1041" cm="1">
        <f t="array" ref="G1041">_xlfn.IFS(bank1[[#This Row],[Ledger Amount Dr/Cr]]="Cr",bank1[[#This Row],[Ledger Amount]],bank1[[#This Row],[Ledger Amount Dr/Cr]]="Dr",-bank1[[#This Row],[Ledger Amount]])</f>
        <v>1000</v>
      </c>
      <c r="H1041">
        <f>IFERROR(SUM(bank1[[#Headers],[Net]]:bank1[[#This Row],[Net]]),"")</f>
        <v>82356.750000000175</v>
      </c>
      <c r="I1041" t="s">
        <v>10</v>
      </c>
    </row>
    <row r="1042" spans="1:9" x14ac:dyDescent="0.35">
      <c r="A1042" s="7">
        <v>45379</v>
      </c>
      <c r="B1042" s="8" t="s">
        <v>15</v>
      </c>
      <c r="C1042" s="8" t="s">
        <v>16</v>
      </c>
      <c r="D1042" s="8">
        <v>17831</v>
      </c>
      <c r="E1042" s="8" t="str" cm="1">
        <f t="array" ref="E104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2" s="8" t="s">
        <v>290</v>
      </c>
      <c r="G1042" cm="1">
        <f t="array" ref="G1042">_xlfn.IFS(bank1[[#This Row],[Ledger Amount Dr/Cr]]="Cr",bank1[[#This Row],[Ledger Amount]],bank1[[#This Row],[Ledger Amount Dr/Cr]]="Dr",-bank1[[#This Row],[Ledger Amount]])</f>
        <v>-17831</v>
      </c>
      <c r="H1042">
        <f>IFERROR(SUM(bank1[[#Headers],[Net]]:bank1[[#This Row],[Net]]),"")</f>
        <v>64525.750000000175</v>
      </c>
      <c r="I1042" t="s">
        <v>10</v>
      </c>
    </row>
    <row r="1043" spans="1:9" x14ac:dyDescent="0.35">
      <c r="A1043" s="7">
        <v>45379</v>
      </c>
      <c r="B1043" s="8" t="s">
        <v>11</v>
      </c>
      <c r="C1043" s="8" t="s">
        <v>12</v>
      </c>
      <c r="D1043" s="8">
        <v>1000</v>
      </c>
      <c r="E1043" s="8" t="str" cm="1">
        <f t="array" ref="E104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43" s="8" t="s">
        <v>241</v>
      </c>
      <c r="G1043" cm="1">
        <f t="array" ref="G1043">_xlfn.IFS(bank1[[#This Row],[Ledger Amount Dr/Cr]]="Cr",bank1[[#This Row],[Ledger Amount]],bank1[[#This Row],[Ledger Amount Dr/Cr]]="Dr",-bank1[[#This Row],[Ledger Amount]])</f>
        <v>1000</v>
      </c>
      <c r="H1043">
        <f>IFERROR(SUM(bank1[[#Headers],[Net]]:bank1[[#This Row],[Net]]),"")</f>
        <v>65525.750000000175</v>
      </c>
      <c r="I1043" t="s">
        <v>10</v>
      </c>
    </row>
    <row r="1044" spans="1:9" x14ac:dyDescent="0.35">
      <c r="A1044" s="7">
        <v>45379</v>
      </c>
      <c r="B1044" s="8" t="s">
        <v>11</v>
      </c>
      <c r="C1044" s="8" t="s">
        <v>12</v>
      </c>
      <c r="D1044" s="8">
        <v>1000</v>
      </c>
      <c r="E1044" s="8" t="str" cm="1">
        <f t="array" ref="E1044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44" s="8" t="s">
        <v>162</v>
      </c>
      <c r="G1044" cm="1">
        <f t="array" ref="G1044">_xlfn.IFS(bank1[[#This Row],[Ledger Amount Dr/Cr]]="Cr",bank1[[#This Row],[Ledger Amount]],bank1[[#This Row],[Ledger Amount Dr/Cr]]="Dr",-bank1[[#This Row],[Ledger Amount]])</f>
        <v>1000</v>
      </c>
      <c r="H1044">
        <f>IFERROR(SUM(bank1[[#Headers],[Net]]:bank1[[#This Row],[Net]]),"")</f>
        <v>66525.750000000175</v>
      </c>
      <c r="I1044" t="s">
        <v>10</v>
      </c>
    </row>
    <row r="1045" spans="1:9" x14ac:dyDescent="0.35">
      <c r="A1045" s="7">
        <v>45379</v>
      </c>
      <c r="B1045" s="8" t="s">
        <v>15</v>
      </c>
      <c r="C1045" s="8" t="s">
        <v>16</v>
      </c>
      <c r="D1045" s="8">
        <v>50000</v>
      </c>
      <c r="E1045" s="8" t="str" cm="1">
        <f t="array" ref="E1045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5" s="8" t="s">
        <v>18</v>
      </c>
      <c r="G1045" cm="1">
        <f t="array" ref="G1045">_xlfn.IFS(bank1[[#This Row],[Ledger Amount Dr/Cr]]="Cr",bank1[[#This Row],[Ledger Amount]],bank1[[#This Row],[Ledger Amount Dr/Cr]]="Dr",-bank1[[#This Row],[Ledger Amount]])</f>
        <v>-50000</v>
      </c>
      <c r="H1045">
        <f>IFERROR(SUM(bank1[[#Headers],[Net]]:bank1[[#This Row],[Net]]),"")</f>
        <v>16525.750000000175</v>
      </c>
      <c r="I1045" t="s">
        <v>10</v>
      </c>
    </row>
    <row r="1046" spans="1:9" x14ac:dyDescent="0.35">
      <c r="A1046" s="7">
        <v>45379</v>
      </c>
      <c r="B1046" s="8" t="s">
        <v>9</v>
      </c>
      <c r="C1046" s="8" t="s">
        <v>35</v>
      </c>
      <c r="D1046" s="8">
        <v>560</v>
      </c>
      <c r="E1046" s="8" t="str" cm="1">
        <f t="array" ref="E1046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6" s="8" t="s">
        <v>192</v>
      </c>
      <c r="G1046" cm="1">
        <f t="array" ref="G1046">_xlfn.IFS(bank1[[#This Row],[Ledger Amount Dr/Cr]]="Cr",bank1[[#This Row],[Ledger Amount]],bank1[[#This Row],[Ledger Amount Dr/Cr]]="Dr",-bank1[[#This Row],[Ledger Amount]])</f>
        <v>-560</v>
      </c>
      <c r="H1046">
        <f>IFERROR(SUM(bank1[[#Headers],[Net]]:bank1[[#This Row],[Net]]),"")</f>
        <v>15965.750000000175</v>
      </c>
      <c r="I1046" t="s">
        <v>10</v>
      </c>
    </row>
    <row r="1047" spans="1:9" x14ac:dyDescent="0.35">
      <c r="A1047" s="7">
        <v>45379</v>
      </c>
      <c r="B1047" s="8" t="s">
        <v>15</v>
      </c>
      <c r="C1047" s="8" t="s">
        <v>16</v>
      </c>
      <c r="D1047" s="8">
        <v>1335</v>
      </c>
      <c r="E1047" s="8" t="str" cm="1">
        <f t="array" ref="E1047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7" s="8" t="s">
        <v>187</v>
      </c>
      <c r="G1047" cm="1">
        <f t="array" ref="G1047">_xlfn.IFS(bank1[[#This Row],[Ledger Amount Dr/Cr]]="Cr",bank1[[#This Row],[Ledger Amount]],bank1[[#This Row],[Ledger Amount Dr/Cr]]="Dr",-bank1[[#This Row],[Ledger Amount]])</f>
        <v>-1335</v>
      </c>
      <c r="H1047">
        <f>IFERROR(SUM(bank1[[#Headers],[Net]]:bank1[[#This Row],[Net]]),"")</f>
        <v>14630.750000000175</v>
      </c>
      <c r="I1047" t="s">
        <v>10</v>
      </c>
    </row>
    <row r="1048" spans="1:9" x14ac:dyDescent="0.35">
      <c r="A1048" s="7">
        <v>45380</v>
      </c>
      <c r="B1048" s="8" t="s">
        <v>11</v>
      </c>
      <c r="C1048" s="8" t="s">
        <v>12</v>
      </c>
      <c r="D1048" s="8">
        <v>19000</v>
      </c>
      <c r="E1048" s="8" t="str" cm="1">
        <f t="array" ref="E1048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48" s="8" t="s">
        <v>250</v>
      </c>
      <c r="G1048" cm="1">
        <f t="array" ref="G1048">_xlfn.IFS(bank1[[#This Row],[Ledger Amount Dr/Cr]]="Cr",bank1[[#This Row],[Ledger Amount]],bank1[[#This Row],[Ledger Amount Dr/Cr]]="Dr",-bank1[[#This Row],[Ledger Amount]])</f>
        <v>19000</v>
      </c>
      <c r="H1048">
        <f>IFERROR(SUM(bank1[[#Headers],[Net]]:bank1[[#This Row],[Net]]),"")</f>
        <v>33630.750000000175</v>
      </c>
      <c r="I1048" t="s">
        <v>10</v>
      </c>
    </row>
    <row r="1049" spans="1:9" x14ac:dyDescent="0.35">
      <c r="A1049" s="7">
        <v>45380</v>
      </c>
      <c r="B1049" s="8" t="s">
        <v>15</v>
      </c>
      <c r="C1049" s="8" t="s">
        <v>16</v>
      </c>
      <c r="D1049" s="8">
        <v>55000</v>
      </c>
      <c r="E1049" s="8" t="str" cm="1">
        <f t="array" ref="E1049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49" s="8" t="s">
        <v>287</v>
      </c>
      <c r="G1049" cm="1">
        <f t="array" ref="G1049">_xlfn.IFS(bank1[[#This Row],[Ledger Amount Dr/Cr]]="Cr",bank1[[#This Row],[Ledger Amount]],bank1[[#This Row],[Ledger Amount Dr/Cr]]="Dr",-bank1[[#This Row],[Ledger Amount]])</f>
        <v>-55000</v>
      </c>
      <c r="H1049">
        <f>IFERROR(SUM(bank1[[#Headers],[Net]]:bank1[[#This Row],[Net]]),"")</f>
        <v>-21369.249999999825</v>
      </c>
      <c r="I1049" t="s">
        <v>10</v>
      </c>
    </row>
    <row r="1050" spans="1:9" x14ac:dyDescent="0.35">
      <c r="A1050" s="7">
        <v>45380</v>
      </c>
      <c r="B1050" s="8" t="s">
        <v>9</v>
      </c>
      <c r="C1050" s="8" t="s">
        <v>22</v>
      </c>
      <c r="D1050" s="8">
        <v>9.44</v>
      </c>
      <c r="E1050" s="8" t="str" cm="1">
        <f t="array" ref="E1050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G1050" cm="1">
        <f t="array" ref="G1050">_xlfn.IFS(bank1[[#This Row],[Ledger Amount Dr/Cr]]="Cr",bank1[[#This Row],[Ledger Amount]],bank1[[#This Row],[Ledger Amount Dr/Cr]]="Dr",-bank1[[#This Row],[Ledger Amount]])</f>
        <v>-9.44</v>
      </c>
      <c r="H1050">
        <f>IFERROR(SUM(bank1[[#Headers],[Net]]:bank1[[#This Row],[Net]]),"")</f>
        <v>-21378.689999999824</v>
      </c>
      <c r="I1050" t="s">
        <v>10</v>
      </c>
    </row>
    <row r="1051" spans="1:9" x14ac:dyDescent="0.35">
      <c r="A1051" s="7">
        <v>45381</v>
      </c>
      <c r="B1051" s="8" t="s">
        <v>15</v>
      </c>
      <c r="C1051" s="8" t="s">
        <v>16</v>
      </c>
      <c r="D1051" s="8">
        <v>3000</v>
      </c>
      <c r="E1051" s="8" t="str" cm="1">
        <f t="array" ref="E1051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51" s="8" t="s">
        <v>261</v>
      </c>
      <c r="G1051" cm="1">
        <f t="array" ref="G1051">_xlfn.IFS(bank1[[#This Row],[Ledger Amount Dr/Cr]]="Cr",bank1[[#This Row],[Ledger Amount]],bank1[[#This Row],[Ledger Amount Dr/Cr]]="Dr",-bank1[[#This Row],[Ledger Amount]])</f>
        <v>-3000</v>
      </c>
      <c r="H1051">
        <f>IFERROR(SUM(bank1[[#Headers],[Net]]:bank1[[#This Row],[Net]]),"")</f>
        <v>-24378.689999999824</v>
      </c>
      <c r="I1051" t="s">
        <v>10</v>
      </c>
    </row>
    <row r="1052" spans="1:9" x14ac:dyDescent="0.35">
      <c r="A1052" s="7">
        <v>45381</v>
      </c>
      <c r="B1052" s="8" t="s">
        <v>9</v>
      </c>
      <c r="C1052" s="8" t="s">
        <v>35</v>
      </c>
      <c r="D1052" s="8">
        <v>600</v>
      </c>
      <c r="E1052" s="8" t="str" cm="1">
        <f t="array" ref="E1052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Dr</v>
      </c>
      <c r="F1052" s="8" t="s">
        <v>291</v>
      </c>
      <c r="G1052" cm="1">
        <f t="array" ref="G1052">_xlfn.IFS(bank1[[#This Row],[Ledger Amount Dr/Cr]]="Cr",bank1[[#This Row],[Ledger Amount]],bank1[[#This Row],[Ledger Amount Dr/Cr]]="Dr",-bank1[[#This Row],[Ledger Amount]])</f>
        <v>-600</v>
      </c>
      <c r="H1052">
        <f>IFERROR(SUM(bank1[[#Headers],[Net]]:bank1[[#This Row],[Net]]),"")</f>
        <v>-24978.689999999824</v>
      </c>
      <c r="I1052" t="s">
        <v>10</v>
      </c>
    </row>
    <row r="1053" spans="1:9" x14ac:dyDescent="0.35">
      <c r="A1053" s="7">
        <v>45381</v>
      </c>
      <c r="B1053" s="8" t="s">
        <v>11</v>
      </c>
      <c r="C1053" s="8" t="s">
        <v>12</v>
      </c>
      <c r="D1053" s="8">
        <v>11000</v>
      </c>
      <c r="E1053" s="8" t="str" cm="1">
        <f t="array" ref="E1053">IFERROR(_xlfn.IFS(AND(bank1[[#This Row],[Voucher Type Name]]="Contra", bank1[[#This Row],[Voucher Narration]]="Deposit"),"Cr",AND(bank1[[#This Row],[Voucher Type Name]]="Contra", bank1[[#This Row],[Voucher Narration]]="Withdrawal"),"Dr",bank1[[#This Row],[Voucher Type Name]]="Purchase","Dr",bank1[[#This Row],[Voucher Type Name]]="Sales","Cr",bank1[[#This Row],[Voucher Type Name]]="Payment","Dr",bank1[[#This Row],[Voucher Type Name]]="Receipt","Cr"),"")</f>
        <v>Cr</v>
      </c>
      <c r="F1053" s="8" t="s">
        <v>159</v>
      </c>
      <c r="G1053" cm="1">
        <f t="array" ref="G1053">_xlfn.IFS(bank1[[#This Row],[Ledger Amount Dr/Cr]]="Cr",bank1[[#This Row],[Ledger Amount]],bank1[[#This Row],[Ledger Amount Dr/Cr]]="Dr",-bank1[[#This Row],[Ledger Amount]])</f>
        <v>11000</v>
      </c>
      <c r="H1053">
        <f>IFERROR(SUM(bank1[[#Headers],[Net]]:bank1[[#This Row],[Net]]),"")</f>
        <v>-13978.689999999824</v>
      </c>
      <c r="I1053" t="s">
        <v>10</v>
      </c>
    </row>
  </sheetData>
  <sheetProtection selectLockedCells="1"/>
  <dataValidations count="2">
    <dataValidation type="date" showInputMessage="1" showErrorMessage="1" sqref="A2:A1053" xr:uid="{31F5E824-922F-45AE-932F-F76C26EF130E}">
      <formula1>45017</formula1>
      <formula2>45382</formula2>
    </dataValidation>
    <dataValidation type="list" showInputMessage="1" showErrorMessage="1" sqref="B2:B1053" xr:uid="{0ADD5C27-7D81-4446-A7D9-64A3BA60792F}">
      <formula1>"Payment, Receipt, Sales, Purchase, Contra"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714E-6074-47B3-A918-DDD9C6FD22F7}">
  <dimension ref="A1:J9"/>
  <sheetViews>
    <sheetView workbookViewId="0">
      <selection activeCell="D31" sqref="D31"/>
    </sheetView>
  </sheetViews>
  <sheetFormatPr defaultRowHeight="14.5" x14ac:dyDescent="0.35"/>
  <cols>
    <col min="1" max="1" width="21.90625" style="8" customWidth="1"/>
    <col min="2" max="2" width="22.36328125" style="8" customWidth="1"/>
    <col min="3" max="3" width="40.453125" style="8" bestFit="1" customWidth="1"/>
    <col min="4" max="4" width="22.36328125" style="8" customWidth="1"/>
    <col min="5" max="5" width="38.54296875" style="8" bestFit="1" customWidth="1"/>
    <col min="6" max="6" width="31.6328125" style="8" bestFit="1" customWidth="1"/>
    <col min="7" max="7" width="17.08984375" hidden="1" customWidth="1"/>
    <col min="8" max="8" width="15.6328125" customWidth="1"/>
  </cols>
  <sheetData>
    <row r="1" spans="1:10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311</v>
      </c>
      <c r="J1" s="11"/>
    </row>
    <row r="2" spans="1:10" x14ac:dyDescent="0.35">
      <c r="A2" s="7"/>
      <c r="B2" s="8" t="s">
        <v>37</v>
      </c>
      <c r="C2" s="8" t="s">
        <v>8</v>
      </c>
      <c r="D2" s="9">
        <v>5126.78</v>
      </c>
      <c r="E2" s="8" t="str" cm="1">
        <f t="array" ref="E2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G2" cm="1">
        <f t="array" ref="G2">_xlfn.IFS(bank125[[#This Row],[Ledger Amount Dr/Cr]]="Cr",bank125[[#This Row],[Ledger Amount]],bank125[[#This Row],[Ledger Amount Dr/Cr]]="Dr",-bank125[[#This Row],[Ledger Amount]])</f>
        <v>5126.78</v>
      </c>
      <c r="H2">
        <f>IFERROR(SUM(bank125[[#Headers],[Net]]:bank125[[#This Row],[Net]]),"")</f>
        <v>5126.78</v>
      </c>
      <c r="I2" t="s">
        <v>304</v>
      </c>
    </row>
    <row r="3" spans="1:10" x14ac:dyDescent="0.35">
      <c r="A3" s="7">
        <v>45046</v>
      </c>
      <c r="B3" s="8" t="s">
        <v>37</v>
      </c>
      <c r="C3" s="8" t="s">
        <v>293</v>
      </c>
      <c r="D3" s="8">
        <v>36</v>
      </c>
      <c r="E3" s="8" t="str" cm="1">
        <f t="array" ref="E3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F3" s="10" t="s">
        <v>294</v>
      </c>
      <c r="G3" cm="1">
        <f t="array" ref="G3">_xlfn.IFS(bank125[[#This Row],[Ledger Amount Dr/Cr]]="Cr",bank125[[#This Row],[Ledger Amount]],bank125[[#This Row],[Ledger Amount Dr/Cr]]="Dr",-bank125[[#This Row],[Ledger Amount]])</f>
        <v>36</v>
      </c>
      <c r="H3">
        <f>IFERROR(SUM(bank125[[#Headers],[Net]]:bank125[[#This Row],[Net]]),"")</f>
        <v>5162.78</v>
      </c>
      <c r="I3" t="s">
        <v>304</v>
      </c>
    </row>
    <row r="4" spans="1:10" x14ac:dyDescent="0.35">
      <c r="A4" s="7">
        <v>45069</v>
      </c>
      <c r="B4" s="8" t="s">
        <v>9</v>
      </c>
      <c r="C4" s="10" t="s">
        <v>303</v>
      </c>
      <c r="D4" s="8">
        <v>20</v>
      </c>
      <c r="E4" s="8" t="str" cm="1">
        <f t="array" ref="E4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Dr</v>
      </c>
      <c r="F4" s="8" t="s">
        <v>305</v>
      </c>
      <c r="G4" cm="1">
        <f t="array" ref="G4">_xlfn.IFS(bank125[[#This Row],[Ledger Amount Dr/Cr]]="Cr",bank125[[#This Row],[Ledger Amount]],bank125[[#This Row],[Ledger Amount Dr/Cr]]="Dr",-bank125[[#This Row],[Ledger Amount]])</f>
        <v>-20</v>
      </c>
      <c r="H4">
        <f>IFERROR(SUM(bank125[[#Headers],[Net]]:bank125[[#This Row],[Net]]),"")</f>
        <v>5142.78</v>
      </c>
      <c r="I4" t="s">
        <v>304</v>
      </c>
    </row>
    <row r="5" spans="1:10" x14ac:dyDescent="0.35">
      <c r="A5" s="7">
        <v>45069</v>
      </c>
      <c r="B5" s="8" t="s">
        <v>9</v>
      </c>
      <c r="C5" s="10" t="s">
        <v>303</v>
      </c>
      <c r="D5" s="8">
        <v>436</v>
      </c>
      <c r="E5" s="8" t="str" cm="1">
        <f t="array" ref="E5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Dr</v>
      </c>
      <c r="F5" s="8" t="s">
        <v>305</v>
      </c>
      <c r="G5" cm="1">
        <f t="array" ref="G5">_xlfn.IFS(bank125[[#This Row],[Ledger Amount Dr/Cr]]="Cr",bank125[[#This Row],[Ledger Amount]],bank125[[#This Row],[Ledger Amount Dr/Cr]]="Dr",-bank125[[#This Row],[Ledger Amount]])</f>
        <v>-436</v>
      </c>
      <c r="H5">
        <f>IFERROR(SUM(bank125[[#Headers],[Net]]:bank125[[#This Row],[Net]]),"")</f>
        <v>4706.78</v>
      </c>
      <c r="I5" t="s">
        <v>304</v>
      </c>
    </row>
    <row r="6" spans="1:10" x14ac:dyDescent="0.35">
      <c r="A6" s="7">
        <v>45138</v>
      </c>
      <c r="B6" s="8" t="s">
        <v>37</v>
      </c>
      <c r="C6" s="8" t="s">
        <v>293</v>
      </c>
      <c r="D6" s="8">
        <v>35</v>
      </c>
      <c r="E6" s="8" t="str" cm="1">
        <f t="array" ref="E6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F6" s="8" t="s">
        <v>294</v>
      </c>
      <c r="G6" cm="1">
        <f t="array" ref="G6">_xlfn.IFS(bank125[[#This Row],[Ledger Amount Dr/Cr]]="Cr",bank125[[#This Row],[Ledger Amount]],bank125[[#This Row],[Ledger Amount Dr/Cr]]="Dr",-bank125[[#This Row],[Ledger Amount]])</f>
        <v>35</v>
      </c>
      <c r="H6">
        <f>IFERROR(SUM(bank125[[#Headers],[Net]]:bank125[[#This Row],[Net]]),"")</f>
        <v>4741.78</v>
      </c>
      <c r="I6" t="s">
        <v>304</v>
      </c>
    </row>
    <row r="7" spans="1:10" x14ac:dyDescent="0.35">
      <c r="A7" s="7">
        <v>45230</v>
      </c>
      <c r="B7" s="8" t="s">
        <v>37</v>
      </c>
      <c r="C7" s="8" t="s">
        <v>293</v>
      </c>
      <c r="D7" s="8">
        <v>35</v>
      </c>
      <c r="E7" s="8" t="str" cm="1">
        <f t="array" ref="E7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F7" s="8" t="s">
        <v>294</v>
      </c>
      <c r="G7" cm="1">
        <f t="array" ref="G7">_xlfn.IFS(bank125[[#This Row],[Ledger Amount Dr/Cr]]="Cr",bank125[[#This Row],[Ledger Amount]],bank125[[#This Row],[Ledger Amount Dr/Cr]]="Dr",-bank125[[#This Row],[Ledger Amount]])</f>
        <v>35</v>
      </c>
      <c r="H7">
        <f>IFERROR(SUM(bank125[[#Headers],[Net]]:bank125[[#This Row],[Net]]),"")</f>
        <v>4776.78</v>
      </c>
      <c r="I7" t="s">
        <v>304</v>
      </c>
    </row>
    <row r="8" spans="1:10" x14ac:dyDescent="0.35">
      <c r="A8" s="7">
        <v>45289</v>
      </c>
      <c r="B8" s="8" t="s">
        <v>37</v>
      </c>
      <c r="C8" s="8" t="s">
        <v>30</v>
      </c>
      <c r="D8" s="8">
        <v>2670</v>
      </c>
      <c r="E8" s="8" t="str" cm="1">
        <f t="array" ref="E8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F8" s="8" t="s">
        <v>306</v>
      </c>
      <c r="G8" cm="1">
        <f t="array" ref="G8">_xlfn.IFS(bank125[[#This Row],[Ledger Amount Dr/Cr]]="Cr",bank125[[#This Row],[Ledger Amount]],bank125[[#This Row],[Ledger Amount Dr/Cr]]="Dr",-bank125[[#This Row],[Ledger Amount]])</f>
        <v>2670</v>
      </c>
      <c r="H8">
        <f>IFERROR(SUM(bank125[[#Headers],[Net]]:bank125[[#This Row],[Net]]),"")</f>
        <v>7446.78</v>
      </c>
      <c r="I8" t="s">
        <v>304</v>
      </c>
    </row>
    <row r="9" spans="1:10" x14ac:dyDescent="0.35">
      <c r="A9" s="7">
        <v>45322</v>
      </c>
      <c r="B9" s="8" t="s">
        <v>37</v>
      </c>
      <c r="C9" s="8" t="s">
        <v>293</v>
      </c>
      <c r="D9" s="8">
        <v>42</v>
      </c>
      <c r="E9" s="8" t="str" cm="1">
        <f t="array" ref="E9">IFERROR(_xlfn.IFS(AND(bank125[[#This Row],[Voucher Type Name]]="Contra", bank125[[#This Row],[Voucher Narration]]="Deposit"),"Cr",AND(bank125[[#This Row],[Voucher Type Name]]="Contra", bank125[[#This Row],[Voucher Narration]]="Withdrawal"),"Dr",bank125[[#This Row],[Voucher Type Name]]="Purchase","Dr",bank125[[#This Row],[Voucher Type Name]]="Sales","Cr",bank125[[#This Row],[Voucher Type Name]]="Payment","Dr",bank125[[#This Row],[Voucher Type Name]]="Receipt","Cr"),"")</f>
        <v>Cr</v>
      </c>
      <c r="F9" s="8" t="s">
        <v>294</v>
      </c>
      <c r="G9" cm="1">
        <f t="array" ref="G9">_xlfn.IFS(bank125[[#This Row],[Ledger Amount Dr/Cr]]="Cr",bank125[[#This Row],[Ledger Amount]],bank125[[#This Row],[Ledger Amount Dr/Cr]]="Dr",-bank125[[#This Row],[Ledger Amount]])</f>
        <v>42</v>
      </c>
      <c r="H9">
        <f>IFERROR(SUM(bank125[[#Headers],[Net]]:bank125[[#This Row],[Net]]),"")</f>
        <v>7488.78</v>
      </c>
      <c r="I9" t="s">
        <v>304</v>
      </c>
    </row>
  </sheetData>
  <dataValidations disablePrompts="1" count="2">
    <dataValidation type="date" showInputMessage="1" showErrorMessage="1" sqref="A2:A9" xr:uid="{2B90604E-0D5B-4773-A5AD-7407A1DF1179}">
      <formula1>45017</formula1>
      <formula2>45382</formula2>
    </dataValidation>
    <dataValidation type="list" showInputMessage="1" showErrorMessage="1" sqref="B2:B9" xr:uid="{BA9030B7-E659-4961-BE50-778C525E1058}">
      <formula1>"Payment, Receipt, Sales, Purchase, Contra"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7D96-C746-4F5C-AC57-D8EDD1C4A135}">
  <dimension ref="A1:J10"/>
  <sheetViews>
    <sheetView tabSelected="1" workbookViewId="0">
      <selection activeCell="H26" sqref="H26"/>
    </sheetView>
  </sheetViews>
  <sheetFormatPr defaultRowHeight="14.5" x14ac:dyDescent="0.35"/>
  <cols>
    <col min="1" max="1" width="21.90625" style="8" customWidth="1"/>
    <col min="2" max="2" width="22.36328125" style="8" customWidth="1"/>
    <col min="3" max="3" width="40.453125" style="8" bestFit="1" customWidth="1"/>
    <col min="4" max="4" width="22.36328125" style="8" customWidth="1"/>
    <col min="5" max="5" width="38.54296875" style="8" bestFit="1" customWidth="1"/>
    <col min="6" max="6" width="31.6328125" style="8" bestFit="1" customWidth="1"/>
    <col min="7" max="7" width="17.08984375" hidden="1" customWidth="1"/>
    <col min="8" max="8" width="15.6328125" customWidth="1"/>
  </cols>
  <sheetData>
    <row r="1" spans="1:10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311</v>
      </c>
      <c r="J1" s="11"/>
    </row>
    <row r="2" spans="1:10" x14ac:dyDescent="0.35">
      <c r="A2" s="7"/>
      <c r="B2" s="8" t="s">
        <v>37</v>
      </c>
      <c r="C2" s="8" t="s">
        <v>8</v>
      </c>
      <c r="D2" s="9">
        <v>17961</v>
      </c>
      <c r="E2" s="8" t="str" cm="1">
        <f t="array" ref="E2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G2" cm="1">
        <f t="array" ref="G2">_xlfn.IFS(bank12[[#This Row],[Ledger Amount Dr/Cr]]="Cr",bank12[[#This Row],[Ledger Amount]],bank12[[#This Row],[Ledger Amount Dr/Cr]]="Dr",-bank12[[#This Row],[Ledger Amount]])</f>
        <v>17961</v>
      </c>
      <c r="H2">
        <f>IFERROR(SUM(bank12[[#Headers],[Net]]:bank12[[#This Row],[Net]]),"")</f>
        <v>17961</v>
      </c>
      <c r="I2" t="s">
        <v>301</v>
      </c>
    </row>
    <row r="3" spans="1:10" x14ac:dyDescent="0.35">
      <c r="A3" s="7">
        <v>45190</v>
      </c>
      <c r="B3" s="8" t="s">
        <v>37</v>
      </c>
      <c r="C3" s="8" t="s">
        <v>292</v>
      </c>
      <c r="D3" s="8">
        <v>750</v>
      </c>
      <c r="E3" s="8" t="str" cm="1">
        <f t="array" ref="E3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F3" s="10" t="s">
        <v>292</v>
      </c>
      <c r="G3" cm="1">
        <f t="array" ref="G3">_xlfn.IFS(bank12[[#This Row],[Ledger Amount Dr/Cr]]="Cr",bank12[[#This Row],[Ledger Amount]],bank12[[#This Row],[Ledger Amount Dr/Cr]]="Dr",-bank12[[#This Row],[Ledger Amount]])</f>
        <v>750</v>
      </c>
      <c r="H3">
        <f>IFERROR(SUM(bank12[[#Headers],[Net]]:bank12[[#This Row],[Net]]),"")</f>
        <v>18711</v>
      </c>
      <c r="I3" t="s">
        <v>301</v>
      </c>
    </row>
    <row r="4" spans="1:10" x14ac:dyDescent="0.35">
      <c r="A4" s="7">
        <v>45190</v>
      </c>
      <c r="B4" s="8" t="s">
        <v>37</v>
      </c>
      <c r="C4" s="8" t="s">
        <v>292</v>
      </c>
      <c r="D4" s="8">
        <v>16125</v>
      </c>
      <c r="E4" s="8" t="str" cm="1">
        <f t="array" ref="E4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F4" s="8" t="s">
        <v>292</v>
      </c>
      <c r="G4" cm="1">
        <f t="array" ref="G4">_xlfn.IFS(bank12[[#This Row],[Ledger Amount Dr/Cr]]="Cr",bank12[[#This Row],[Ledger Amount]],bank12[[#This Row],[Ledger Amount Dr/Cr]]="Dr",-bank12[[#This Row],[Ledger Amount]])</f>
        <v>16125</v>
      </c>
      <c r="H4">
        <f>IFERROR(SUM(bank12[[#Headers],[Net]]:bank12[[#This Row],[Net]]),"")</f>
        <v>34836</v>
      </c>
      <c r="I4" t="s">
        <v>301</v>
      </c>
    </row>
    <row r="5" spans="1:10" x14ac:dyDescent="0.35">
      <c r="A5" s="7">
        <v>45199</v>
      </c>
      <c r="B5" s="8" t="s">
        <v>37</v>
      </c>
      <c r="C5" s="8" t="s">
        <v>293</v>
      </c>
      <c r="D5" s="8">
        <v>331</v>
      </c>
      <c r="E5" s="8" t="str" cm="1">
        <f t="array" ref="E5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F5" s="8" t="s">
        <v>294</v>
      </c>
      <c r="G5" cm="1">
        <f t="array" ref="G5">_xlfn.IFS(bank12[[#This Row],[Ledger Amount Dr/Cr]]="Cr",bank12[[#This Row],[Ledger Amount]],bank12[[#This Row],[Ledger Amount Dr/Cr]]="Dr",-bank12[[#This Row],[Ledger Amount]])</f>
        <v>331</v>
      </c>
      <c r="H5">
        <f>IFERROR(SUM(bank12[[#Headers],[Net]]:bank12[[#This Row],[Net]]),"")</f>
        <v>35167</v>
      </c>
      <c r="I5" t="s">
        <v>301</v>
      </c>
    </row>
    <row r="6" spans="1:10" x14ac:dyDescent="0.35">
      <c r="A6" s="7">
        <v>45266</v>
      </c>
      <c r="B6" s="8" t="s">
        <v>11</v>
      </c>
      <c r="C6" s="8" t="s">
        <v>12</v>
      </c>
      <c r="D6" s="8">
        <v>784500</v>
      </c>
      <c r="E6" s="8" t="str" cm="1">
        <f t="array" ref="E6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F6" s="8" t="s">
        <v>295</v>
      </c>
      <c r="G6" cm="1">
        <f t="array" ref="G6">_xlfn.IFS(bank12[[#This Row],[Ledger Amount Dr/Cr]]="Cr",bank12[[#This Row],[Ledger Amount]],bank12[[#This Row],[Ledger Amount Dr/Cr]]="Dr",-bank12[[#This Row],[Ledger Amount]])</f>
        <v>784500</v>
      </c>
      <c r="H6">
        <f>IFERROR(SUM(bank12[[#Headers],[Net]]:bank12[[#This Row],[Net]]),"")</f>
        <v>819667</v>
      </c>
      <c r="I6" t="s">
        <v>301</v>
      </c>
    </row>
    <row r="7" spans="1:10" x14ac:dyDescent="0.35">
      <c r="A7" s="7">
        <v>45266</v>
      </c>
      <c r="B7" s="8" t="s">
        <v>9</v>
      </c>
      <c r="C7" s="8" t="s">
        <v>30</v>
      </c>
      <c r="D7" s="8">
        <v>261667</v>
      </c>
      <c r="E7" s="8" t="str" cm="1">
        <f t="array" ref="E7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Dr</v>
      </c>
      <c r="F7" s="8" t="s">
        <v>296</v>
      </c>
      <c r="G7" cm="1">
        <f t="array" ref="G7">_xlfn.IFS(bank12[[#This Row],[Ledger Amount Dr/Cr]]="Cr",bank12[[#This Row],[Ledger Amount]],bank12[[#This Row],[Ledger Amount Dr/Cr]]="Dr",-bank12[[#This Row],[Ledger Amount]])</f>
        <v>-261667</v>
      </c>
      <c r="H7">
        <f>IFERROR(SUM(bank12[[#Headers],[Net]]:bank12[[#This Row],[Net]]),"")</f>
        <v>558000</v>
      </c>
      <c r="I7" t="s">
        <v>301</v>
      </c>
    </row>
    <row r="8" spans="1:10" x14ac:dyDescent="0.35">
      <c r="A8" s="7">
        <v>45266</v>
      </c>
      <c r="B8" s="8" t="s">
        <v>9</v>
      </c>
      <c r="C8" s="8" t="s">
        <v>30</v>
      </c>
      <c r="D8" s="8">
        <v>261392</v>
      </c>
      <c r="E8" s="8" t="str" cm="1">
        <f t="array" ref="E8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Dr</v>
      </c>
      <c r="F8" s="8" t="s">
        <v>297</v>
      </c>
      <c r="G8" cm="1">
        <f t="array" ref="G8">_xlfn.IFS(bank12[[#This Row],[Ledger Amount Dr/Cr]]="Cr",bank12[[#This Row],[Ledger Amount]],bank12[[#This Row],[Ledger Amount Dr/Cr]]="Dr",-bank12[[#This Row],[Ledger Amount]])</f>
        <v>-261392</v>
      </c>
      <c r="H8">
        <f>IFERROR(SUM(bank12[[#Headers],[Net]]:bank12[[#This Row],[Net]]),"")</f>
        <v>296608</v>
      </c>
      <c r="I8" t="s">
        <v>301</v>
      </c>
    </row>
    <row r="9" spans="1:10" x14ac:dyDescent="0.35">
      <c r="A9" s="7">
        <v>45266</v>
      </c>
      <c r="B9" s="8" t="s">
        <v>25</v>
      </c>
      <c r="C9" s="8" t="s">
        <v>298</v>
      </c>
      <c r="D9" s="8">
        <v>261392</v>
      </c>
      <c r="E9" s="8" t="str" cm="1">
        <f t="array" ref="E9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Dr</v>
      </c>
      <c r="F9" s="8" t="s">
        <v>299</v>
      </c>
      <c r="G9" cm="1">
        <f t="array" ref="G9">_xlfn.IFS(bank12[[#This Row],[Ledger Amount Dr/Cr]]="Cr",bank12[[#This Row],[Ledger Amount]],bank12[[#This Row],[Ledger Amount Dr/Cr]]="Dr",-bank12[[#This Row],[Ledger Amount]])</f>
        <v>-261392</v>
      </c>
      <c r="H9">
        <f>IFERROR(SUM(bank12[[#Headers],[Net]]:bank12[[#This Row],[Net]]),"")</f>
        <v>35216</v>
      </c>
      <c r="I9" t="s">
        <v>301</v>
      </c>
    </row>
    <row r="10" spans="1:10" x14ac:dyDescent="0.35">
      <c r="A10" s="7">
        <v>45382</v>
      </c>
      <c r="B10" s="8" t="s">
        <v>37</v>
      </c>
      <c r="C10" s="8" t="s">
        <v>293</v>
      </c>
      <c r="D10" s="8">
        <v>618</v>
      </c>
      <c r="E10" s="8" t="str" cm="1">
        <f t="array" ref="E10">IFERROR(_xlfn.IFS(AND(bank12[[#This Row],[Voucher Type Name]]="Contra", bank12[[#This Row],[Voucher Narration]]="Deposit"),"Cr",AND(bank12[[#This Row],[Voucher Type Name]]="Contra", bank12[[#This Row],[Voucher Narration]]="Withdrawal"),"Dr",bank12[[#This Row],[Voucher Type Name]]="Purchase","Dr",bank12[[#This Row],[Voucher Type Name]]="Sales","Cr",bank12[[#This Row],[Voucher Type Name]]="Payment","Dr",bank12[[#This Row],[Voucher Type Name]]="Receipt","Cr"),"")</f>
        <v>Cr</v>
      </c>
      <c r="F10" s="8" t="s">
        <v>294</v>
      </c>
      <c r="G10" cm="1">
        <f t="array" ref="G10">_xlfn.IFS(bank12[[#This Row],[Ledger Amount Dr/Cr]]="Cr",bank12[[#This Row],[Ledger Amount]],bank12[[#This Row],[Ledger Amount Dr/Cr]]="Dr",-bank12[[#This Row],[Ledger Amount]])</f>
        <v>618</v>
      </c>
      <c r="H10">
        <f>IFERROR(SUM(bank12[[#Headers],[Net]]:bank12[[#This Row],[Net]]),"")</f>
        <v>35834</v>
      </c>
      <c r="I10" t="s">
        <v>301</v>
      </c>
    </row>
  </sheetData>
  <dataValidations count="2">
    <dataValidation type="list" showInputMessage="1" showErrorMessage="1" sqref="B2:B10" xr:uid="{322897D1-7381-4E07-AF88-0CD213D7BD1F}">
      <formula1>"Payment, Receipt, Sales, Purchase, Contra"</formula1>
    </dataValidation>
    <dataValidation type="date" showInputMessage="1" showErrorMessage="1" sqref="A2:A10" xr:uid="{0AFB4F59-C708-4574-BE83-E9DB385B2C7E}">
      <formula1>45017</formula1>
      <formula2>45382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A5E1E-B1D1-4108-860B-9528E7E3C9CF}">
  <dimension ref="A1:J13"/>
  <sheetViews>
    <sheetView workbookViewId="0">
      <selection activeCell="I2" sqref="I2:I13"/>
    </sheetView>
  </sheetViews>
  <sheetFormatPr defaultRowHeight="14.5" x14ac:dyDescent="0.35"/>
  <cols>
    <col min="1" max="1" width="21.90625" style="8" customWidth="1"/>
    <col min="2" max="2" width="22.36328125" style="8" customWidth="1"/>
    <col min="3" max="3" width="40.453125" style="8" bestFit="1" customWidth="1"/>
    <col min="4" max="4" width="22.36328125" style="8" customWidth="1"/>
    <col min="5" max="5" width="38.54296875" style="8" bestFit="1" customWidth="1"/>
    <col min="6" max="6" width="31.6328125" style="8" bestFit="1" customWidth="1"/>
    <col min="7" max="7" width="17.08984375" hidden="1" customWidth="1"/>
    <col min="8" max="8" width="15.6328125" customWidth="1"/>
  </cols>
  <sheetData>
    <row r="1" spans="1:10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2" t="s">
        <v>7</v>
      </c>
      <c r="I1" s="2" t="s">
        <v>311</v>
      </c>
      <c r="J1" s="11"/>
    </row>
    <row r="2" spans="1:10" x14ac:dyDescent="0.35">
      <c r="A2" s="7"/>
      <c r="B2" s="8" t="s">
        <v>9</v>
      </c>
      <c r="C2" s="8" t="s">
        <v>8</v>
      </c>
      <c r="D2" s="9">
        <v>266734</v>
      </c>
      <c r="E2" s="8" t="str" cm="1">
        <f t="array" ref="E2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G2" cm="1">
        <f t="array" ref="G2">_xlfn.IFS(bank123[[#This Row],[Ledger Amount Dr/Cr]]="Cr",bank123[[#This Row],[Ledger Amount]],bank123[[#This Row],[Ledger Amount Dr/Cr]]="Dr",-bank123[[#This Row],[Ledger Amount]])</f>
        <v>-266734</v>
      </c>
      <c r="H2">
        <f>IFERROR(SUM(bank123[[#Headers],[Net]]:bank123[[#This Row],[Net]]),"")</f>
        <v>-266734</v>
      </c>
      <c r="I2" t="s">
        <v>298</v>
      </c>
    </row>
    <row r="3" spans="1:10" x14ac:dyDescent="0.35">
      <c r="A3" s="7">
        <v>45046</v>
      </c>
      <c r="B3" s="8" t="s">
        <v>9</v>
      </c>
      <c r="C3" s="8" t="s">
        <v>40</v>
      </c>
      <c r="D3" s="8">
        <v>3069</v>
      </c>
      <c r="E3" s="8" t="str" cm="1">
        <f t="array" ref="E3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3" s="10" t="s">
        <v>294</v>
      </c>
      <c r="G3" cm="1">
        <f t="array" ref="G3">_xlfn.IFS(bank123[[#This Row],[Ledger Amount Dr/Cr]]="Cr",bank123[[#This Row],[Ledger Amount]],bank123[[#This Row],[Ledger Amount Dr/Cr]]="Dr",-bank123[[#This Row],[Ledger Amount]])</f>
        <v>-3069</v>
      </c>
      <c r="H3">
        <f>IFERROR(SUM(bank123[[#Headers],[Net]]:bank123[[#This Row],[Net]]),"")</f>
        <v>-269803</v>
      </c>
      <c r="I3" t="s">
        <v>298</v>
      </c>
    </row>
    <row r="4" spans="1:10" x14ac:dyDescent="0.35">
      <c r="A4" s="7">
        <v>45077</v>
      </c>
      <c r="B4" s="8" t="s">
        <v>9</v>
      </c>
      <c r="C4" s="8" t="s">
        <v>40</v>
      </c>
      <c r="D4" s="8">
        <v>3208</v>
      </c>
      <c r="E4" s="8" t="str" cm="1">
        <f t="array" ref="E4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4" s="8" t="s">
        <v>294</v>
      </c>
      <c r="G4" cm="1">
        <f t="array" ref="G4">_xlfn.IFS(bank123[[#This Row],[Ledger Amount Dr/Cr]]="Cr",bank123[[#This Row],[Ledger Amount]],bank123[[#This Row],[Ledger Amount Dr/Cr]]="Dr",-bank123[[#This Row],[Ledger Amount]])</f>
        <v>-3208</v>
      </c>
      <c r="H4">
        <f>IFERROR(SUM(bank123[[#Headers],[Net]]:bank123[[#This Row],[Net]]),"")</f>
        <v>-273011</v>
      </c>
      <c r="I4" t="s">
        <v>298</v>
      </c>
    </row>
    <row r="5" spans="1:10" x14ac:dyDescent="0.35">
      <c r="A5" s="7">
        <v>45104</v>
      </c>
      <c r="B5" s="8" t="s">
        <v>11</v>
      </c>
      <c r="C5" s="8" t="s">
        <v>12</v>
      </c>
      <c r="D5" s="8">
        <v>30000</v>
      </c>
      <c r="E5" s="8" t="str" cm="1">
        <f t="array" ref="E5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Cr</v>
      </c>
      <c r="F5" s="8" t="s">
        <v>300</v>
      </c>
      <c r="G5" cm="1">
        <f t="array" ref="G5">_xlfn.IFS(bank123[[#This Row],[Ledger Amount Dr/Cr]]="Cr",bank123[[#This Row],[Ledger Amount]],bank123[[#This Row],[Ledger Amount Dr/Cr]]="Dr",-bank123[[#This Row],[Ledger Amount]])</f>
        <v>30000</v>
      </c>
      <c r="H5">
        <f>IFERROR(SUM(bank123[[#Headers],[Net]]:bank123[[#This Row],[Net]]),"")</f>
        <v>-243011</v>
      </c>
      <c r="I5" t="s">
        <v>298</v>
      </c>
    </row>
    <row r="6" spans="1:10" x14ac:dyDescent="0.35">
      <c r="A6" s="7">
        <v>45107</v>
      </c>
      <c r="B6" s="8" t="s">
        <v>9</v>
      </c>
      <c r="C6" s="8" t="s">
        <v>40</v>
      </c>
      <c r="D6" s="8">
        <v>3095</v>
      </c>
      <c r="E6" s="8" t="str" cm="1">
        <f t="array" ref="E6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6" s="8" t="s">
        <v>294</v>
      </c>
      <c r="G6" cm="1">
        <f t="array" ref="G6">_xlfn.IFS(bank123[[#This Row],[Ledger Amount Dr/Cr]]="Cr",bank123[[#This Row],[Ledger Amount]],bank123[[#This Row],[Ledger Amount Dr/Cr]]="Dr",-bank123[[#This Row],[Ledger Amount]])</f>
        <v>-3095</v>
      </c>
      <c r="H6">
        <f>IFERROR(SUM(bank123[[#Headers],[Net]]:bank123[[#This Row],[Net]]),"")</f>
        <v>-246106</v>
      </c>
      <c r="I6" t="s">
        <v>298</v>
      </c>
    </row>
    <row r="7" spans="1:10" x14ac:dyDescent="0.35">
      <c r="A7" s="7">
        <v>45138</v>
      </c>
      <c r="B7" s="8" t="s">
        <v>9</v>
      </c>
      <c r="C7" s="8" t="s">
        <v>40</v>
      </c>
      <c r="D7" s="8">
        <v>2926</v>
      </c>
      <c r="E7" s="8" t="str" cm="1">
        <f t="array" ref="E7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7" s="8" t="s">
        <v>294</v>
      </c>
      <c r="G7" cm="1">
        <f t="array" ref="G7">_xlfn.IFS(bank123[[#This Row],[Ledger Amount Dr/Cr]]="Cr",bank123[[#This Row],[Ledger Amount]],bank123[[#This Row],[Ledger Amount Dr/Cr]]="Dr",-bank123[[#This Row],[Ledger Amount]])</f>
        <v>-2926</v>
      </c>
      <c r="H7">
        <f>IFERROR(SUM(bank123[[#Headers],[Net]]:bank123[[#This Row],[Net]]),"")</f>
        <v>-249032</v>
      </c>
      <c r="I7" t="s">
        <v>298</v>
      </c>
    </row>
    <row r="8" spans="1:10" x14ac:dyDescent="0.35">
      <c r="A8" s="7">
        <v>45169</v>
      </c>
      <c r="B8" s="8" t="s">
        <v>9</v>
      </c>
      <c r="C8" s="8" t="s">
        <v>40</v>
      </c>
      <c r="D8" s="8">
        <v>2961</v>
      </c>
      <c r="E8" s="8" t="str" cm="1">
        <f t="array" ref="E8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8" s="8" t="s">
        <v>294</v>
      </c>
      <c r="G8" cm="1">
        <f t="array" ref="G8">_xlfn.IFS(bank123[[#This Row],[Ledger Amount Dr/Cr]]="Cr",bank123[[#This Row],[Ledger Amount]],bank123[[#This Row],[Ledger Amount Dr/Cr]]="Dr",-bank123[[#This Row],[Ledger Amount]])</f>
        <v>-2961</v>
      </c>
      <c r="H8">
        <f>IFERROR(SUM(bank123[[#Headers],[Net]]:bank123[[#This Row],[Net]]),"")</f>
        <v>-251993</v>
      </c>
      <c r="I8" t="s">
        <v>298</v>
      </c>
    </row>
    <row r="9" spans="1:10" x14ac:dyDescent="0.35">
      <c r="A9" s="7">
        <v>45199</v>
      </c>
      <c r="B9" s="8" t="s">
        <v>9</v>
      </c>
      <c r="C9" s="8" t="s">
        <v>40</v>
      </c>
      <c r="D9" s="8">
        <v>2900</v>
      </c>
      <c r="E9" s="8" t="str" cm="1">
        <f t="array" ref="E9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9" s="8" t="s">
        <v>294</v>
      </c>
      <c r="G9" cm="1">
        <f t="array" ref="G9">_xlfn.IFS(bank123[[#This Row],[Ledger Amount Dr/Cr]]="Cr",bank123[[#This Row],[Ledger Amount]],bank123[[#This Row],[Ledger Amount Dr/Cr]]="Dr",-bank123[[#This Row],[Ledger Amount]])</f>
        <v>-2900</v>
      </c>
      <c r="H9">
        <f>IFERROR(SUM(bank123[[#Headers],[Net]]:bank123[[#This Row],[Net]]),"")</f>
        <v>-254893</v>
      </c>
      <c r="I9" t="s">
        <v>298</v>
      </c>
    </row>
    <row r="10" spans="1:10" x14ac:dyDescent="0.35">
      <c r="A10" s="7">
        <v>45230</v>
      </c>
      <c r="B10" s="8" t="s">
        <v>9</v>
      </c>
      <c r="C10" s="8" t="s">
        <v>40</v>
      </c>
      <c r="D10" s="8">
        <v>3031</v>
      </c>
      <c r="E10" s="8" t="str" cm="1">
        <f t="array" ref="E10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10" s="8" t="s">
        <v>294</v>
      </c>
      <c r="G10" cm="1">
        <f t="array" ref="G10">_xlfn.IFS(bank123[[#This Row],[Ledger Amount Dr/Cr]]="Cr",bank123[[#This Row],[Ledger Amount]],bank123[[#This Row],[Ledger Amount Dr/Cr]]="Dr",-bank123[[#This Row],[Ledger Amount]])</f>
        <v>-3031</v>
      </c>
      <c r="H10">
        <f>IFERROR(SUM(bank123[[#Headers],[Net]]:bank123[[#This Row],[Net]]),"")</f>
        <v>-257924</v>
      </c>
      <c r="I10" t="s">
        <v>298</v>
      </c>
    </row>
    <row r="11" spans="1:10" x14ac:dyDescent="0.35">
      <c r="A11" s="7">
        <v>45260</v>
      </c>
      <c r="B11" s="8" t="s">
        <v>9</v>
      </c>
      <c r="C11" s="8" t="s">
        <v>40</v>
      </c>
      <c r="D11" s="8">
        <v>2968</v>
      </c>
      <c r="E11" s="8" t="str" cm="1">
        <f t="array" ref="E11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11" s="10" t="s">
        <v>294</v>
      </c>
      <c r="G11" cm="1">
        <f t="array" ref="G11">_xlfn.IFS(bank123[[#This Row],[Ledger Amount Dr/Cr]]="Cr",bank123[[#This Row],[Ledger Amount]],bank123[[#This Row],[Ledger Amount Dr/Cr]]="Dr",-bank123[[#This Row],[Ledger Amount]])</f>
        <v>-2968</v>
      </c>
      <c r="H11">
        <f>IFERROR(SUM(bank123[[#Headers],[Net]]:bank123[[#This Row],[Net]]),"")</f>
        <v>-260892</v>
      </c>
      <c r="I11" t="s">
        <v>298</v>
      </c>
    </row>
    <row r="12" spans="1:10" x14ac:dyDescent="0.35">
      <c r="A12" s="7">
        <v>45266</v>
      </c>
      <c r="B12" s="8" t="s">
        <v>9</v>
      </c>
      <c r="C12" s="8" t="s">
        <v>40</v>
      </c>
      <c r="D12" s="8">
        <v>500</v>
      </c>
      <c r="E12" s="8" t="str" cm="1">
        <f t="array" ref="E12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Dr</v>
      </c>
      <c r="F12" s="8" t="s">
        <v>294</v>
      </c>
      <c r="G12" cm="1">
        <f t="array" ref="G12">_xlfn.IFS(bank123[[#This Row],[Ledger Amount Dr/Cr]]="Cr",bank123[[#This Row],[Ledger Amount]],bank123[[#This Row],[Ledger Amount Dr/Cr]]="Dr",-bank123[[#This Row],[Ledger Amount]])</f>
        <v>-500</v>
      </c>
      <c r="H12">
        <f>IFERROR(SUM(bank123[[#Headers],[Net]]:bank123[[#This Row],[Net]]),"")</f>
        <v>-261392</v>
      </c>
      <c r="I12" t="s">
        <v>298</v>
      </c>
    </row>
    <row r="13" spans="1:10" x14ac:dyDescent="0.35">
      <c r="A13" s="7">
        <v>45266</v>
      </c>
      <c r="B13" s="8" t="s">
        <v>25</v>
      </c>
      <c r="C13" s="8" t="s">
        <v>301</v>
      </c>
      <c r="D13" s="8">
        <v>261392</v>
      </c>
      <c r="E13" s="8" t="str" cm="1">
        <f t="array" ref="E13">IFERROR(_xlfn.IFS(AND(bank123[[#This Row],[Voucher Type Name]]="Contra", bank123[[#This Row],[Voucher Narration]]="Deposit"),"Cr",AND(bank123[[#This Row],[Voucher Type Name]]="Contra", bank123[[#This Row],[Voucher Narration]]="Withdrawal"),"Dr",bank123[[#This Row],[Voucher Type Name]]="Purchase","Dr",bank123[[#This Row],[Voucher Type Name]]="Sales","Cr",bank123[[#This Row],[Voucher Type Name]]="Payment","Dr",bank123[[#This Row],[Voucher Type Name]]="Receipt","Cr"),"")</f>
        <v>Cr</v>
      </c>
      <c r="F13" s="8" t="s">
        <v>34</v>
      </c>
      <c r="G13" cm="1">
        <f t="array" ref="G13">_xlfn.IFS(bank123[[#This Row],[Ledger Amount Dr/Cr]]="Cr",bank123[[#This Row],[Ledger Amount]],bank123[[#This Row],[Ledger Amount Dr/Cr]]="Dr",-bank123[[#This Row],[Ledger Amount]])</f>
        <v>261392</v>
      </c>
      <c r="H13">
        <f>IFERROR(SUM(bank123[[#Headers],[Net]]:bank123[[#This Row],[Net]]),"")</f>
        <v>0</v>
      </c>
      <c r="I13" t="s">
        <v>298</v>
      </c>
    </row>
  </sheetData>
  <dataValidations count="2">
    <dataValidation type="date" showInputMessage="1" showErrorMessage="1" sqref="A2:A13" xr:uid="{352A4B9E-D18C-4171-82F3-58B7A3FBBE83}">
      <formula1>45017</formula1>
      <formula2>45382</formula2>
    </dataValidation>
    <dataValidation type="list" showInputMessage="1" showErrorMessage="1" sqref="B2:B13" xr:uid="{1C41436A-5864-4A73-B45D-B75E9E1856CF}">
      <formula1>"Payment, Receipt, Sales, Purchase, Contra"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DCB2FA32736C43AC084F52A14A15D9" ma:contentTypeVersion="14" ma:contentTypeDescription="Create a new document." ma:contentTypeScope="" ma:versionID="1a6720ead80e480c91f34080a39462cc">
  <xsd:schema xmlns:xsd="http://www.w3.org/2001/XMLSchema" xmlns:xs="http://www.w3.org/2001/XMLSchema" xmlns:p="http://schemas.microsoft.com/office/2006/metadata/properties" xmlns:ns2="b26cac7a-f046-4518-bb94-83afcd16cb5c" xmlns:ns3="19f101f2-dc01-4042-8e40-12d7763a2d52" targetNamespace="http://schemas.microsoft.com/office/2006/metadata/properties" ma:root="true" ma:fieldsID="52d9d806f04e3e810ee04ea678d81a94" ns2:_="" ns3:_="">
    <xsd:import namespace="b26cac7a-f046-4518-bb94-83afcd16cb5c"/>
    <xsd:import namespace="19f101f2-dc01-4042-8e40-12d7763a2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cac7a-f046-4518-bb94-83afcd16c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101f2-dc01-4042-8e40-12d7763a2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9f101f2-dc01-4042-8e40-12d7763a2d52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26C90E6-8E6F-410E-98B1-93ADFC08D8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6cac7a-f046-4518-bb94-83afcd16cb5c"/>
    <ds:schemaRef ds:uri="19f101f2-dc01-4042-8e40-12d7763a2d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8DCDC5-3C11-4FFB-B537-AD024931F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A7732-B2D6-48A4-9E3F-43D3B9D2372E}">
  <ds:schemaRefs>
    <ds:schemaRef ds:uri="http://schemas.microsoft.com/office/2006/metadata/properties"/>
    <ds:schemaRef ds:uri="http://schemas.microsoft.com/office/infopath/2007/PartnerControls"/>
    <ds:schemaRef ds:uri="19f101f2-dc01-4042-8e40-12d7763a2d5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Canara Bank OD Account</vt:lpstr>
      <vt:lpstr>Syndicate Bank Account</vt:lpstr>
      <vt:lpstr>Mahalakshmi SB</vt:lpstr>
      <vt:lpstr>Mahalakshmi OD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YADAV HEMMADY</cp:lastModifiedBy>
  <cp:revision/>
  <dcterms:created xsi:type="dcterms:W3CDTF">2023-07-04T07:58:02Z</dcterms:created>
  <dcterms:modified xsi:type="dcterms:W3CDTF">2024-11-14T12:40:56Z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0x010100CDDCB2FA32736C43AC084F52A14A15D9</vt:lpwstr>
  </property>
</Properties>
</file>