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C:\Users\rprakhar\Downloads\"/>
    </mc:Choice>
  </mc:AlternateContent>
  <xr:revisionPtr revIDLastSave="0" documentId="13_ncr:1_{BC88A0C3-E6DF-4DFD-B70C-44D684B4CD2D}" xr6:coauthVersionLast="47" xr6:coauthVersionMax="47" xr10:uidLastSave="{00000000-0000-0000-0000-000000000000}"/>
  <workbookProtection lockStructure="1"/>
  <bookViews>
    <workbookView xWindow="-110" yWindow="-110" windowWidth="19420" windowHeight="10300" tabRatio="514" xr2:uid="{B93310C3-7005-4EE4-B8D1-C26D951F7B12}"/>
  </bookViews>
  <sheets>
    <sheet name="Series" sheetId="6" r:id="rId1"/>
    <sheet name="Mis &amp; Pre" sheetId="7" r:id="rId2"/>
    <sheet name="Track" sheetId="8" r:id="rId3"/>
    <sheet name="Rename" sheetId="3" r:id="rId4"/>
    <sheet name="Tiles" sheetId="5" state="hidden" r:id="rId5"/>
  </sheets>
  <definedNames>
    <definedName name="_xlnm._FilterDatabase" localSheetId="1" hidden="1">'Mis &amp; Pre'!$A$4:$E$4</definedName>
    <definedName name="_xlnm._FilterDatabase" localSheetId="3" hidden="1">Rename!$A$5:$D$104</definedName>
    <definedName name="_xlnm._FilterDatabase" localSheetId="0" hidden="1">Series!$AC$1:$AD$1</definedName>
    <definedName name="UpdateList" localSheetId="1">IF(#REF!="Valid",#REF!, "")</definedName>
    <definedName name="UpdateList" localSheetId="0">IF(Series!$AW$1="Valid", Series!$AV$2:$AV$4, "")</definedName>
    <definedName name="UpdateList">IF(#REF!="Valid",#REF!, "")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6" l="1"/>
  <c r="F18" i="6"/>
  <c r="B18" i="6"/>
  <c r="A18" i="6"/>
  <c r="G18" i="6"/>
  <c r="H18" i="6"/>
  <c r="B4" i="6"/>
  <c r="P2" i="3"/>
  <c r="N2" i="3"/>
  <c r="M2" i="3"/>
  <c r="L2" i="3"/>
  <c r="K2" i="3"/>
  <c r="J2" i="3"/>
  <c r="I2" i="3"/>
  <c r="D2" i="3"/>
  <c r="E3" i="7"/>
  <c r="D3" i="7"/>
  <c r="C3" i="7" a="1"/>
  <c r="C3" i="7" s="1"/>
  <c r="B3" i="7"/>
  <c r="A3" i="7"/>
  <c r="L19" i="6"/>
  <c r="L18" i="6"/>
  <c r="K18" i="6"/>
  <c r="I18" i="6"/>
  <c r="E18" i="6"/>
  <c r="D18" i="6"/>
  <c r="C18" i="6"/>
  <c r="F14" i="6"/>
  <c r="BA7" i="6"/>
  <c r="BE7" i="6" s="1" a="1"/>
  <c r="BE7" i="6" s="1"/>
  <c r="BA6" i="6"/>
  <c r="BD6" i="6" s="1" a="1"/>
  <c r="BD6" i="6" s="1"/>
  <c r="C6" i="6"/>
  <c r="BA5" i="6"/>
  <c r="BC5" i="6" s="1" a="1"/>
  <c r="BC5" i="6" s="1"/>
  <c r="BA4" i="6"/>
  <c r="BB4" i="6" s="1" a="1"/>
  <c r="BB4" i="6" s="1"/>
  <c r="BA3" i="6"/>
  <c r="B3" i="6"/>
  <c r="J14" i="6" s="1"/>
  <c r="AZ2" i="6"/>
  <c r="AW1" i="6"/>
  <c r="C7" i="3"/>
  <c r="D7" i="3"/>
  <c r="C8" i="3"/>
  <c r="D8" i="3"/>
  <c r="C9" i="3"/>
  <c r="D9" i="3"/>
  <c r="C10" i="3"/>
  <c r="D10" i="3"/>
  <c r="C11" i="3"/>
  <c r="D11" i="3"/>
  <c r="C12" i="3"/>
  <c r="D12" i="3"/>
  <c r="C13" i="3"/>
  <c r="D13" i="3"/>
  <c r="C14" i="3"/>
  <c r="D14" i="3"/>
  <c r="C15" i="3"/>
  <c r="D15" i="3"/>
  <c r="C16" i="3"/>
  <c r="D16" i="3"/>
  <c r="C17" i="3"/>
  <c r="D17" i="3"/>
  <c r="C18" i="3"/>
  <c r="D18" i="3"/>
  <c r="C19" i="3"/>
  <c r="D19" i="3"/>
  <c r="C20" i="3"/>
  <c r="D20" i="3"/>
  <c r="C21" i="3"/>
  <c r="D21" i="3"/>
  <c r="C22" i="3"/>
  <c r="D22" i="3"/>
  <c r="C23" i="3"/>
  <c r="D23" i="3"/>
  <c r="C24" i="3"/>
  <c r="D24" i="3"/>
  <c r="C25" i="3"/>
  <c r="D25" i="3"/>
  <c r="C26" i="3"/>
  <c r="D26" i="3"/>
  <c r="C27" i="3"/>
  <c r="D27" i="3"/>
  <c r="C28" i="3"/>
  <c r="D28" i="3"/>
  <c r="C29" i="3"/>
  <c r="D29" i="3"/>
  <c r="C30" i="3"/>
  <c r="D30" i="3"/>
  <c r="C31" i="3"/>
  <c r="D31" i="3"/>
  <c r="C32" i="3"/>
  <c r="D32" i="3"/>
  <c r="C33" i="3"/>
  <c r="D33" i="3"/>
  <c r="C34" i="3"/>
  <c r="D34" i="3"/>
  <c r="C35" i="3"/>
  <c r="D35" i="3"/>
  <c r="C36" i="3"/>
  <c r="D36" i="3"/>
  <c r="C37" i="3"/>
  <c r="D37" i="3"/>
  <c r="C38" i="3"/>
  <c r="D38" i="3"/>
  <c r="C39" i="3"/>
  <c r="D39" i="3"/>
  <c r="C40" i="3"/>
  <c r="D40" i="3"/>
  <c r="C41" i="3"/>
  <c r="D41" i="3"/>
  <c r="C42" i="3"/>
  <c r="D42" i="3"/>
  <c r="C43" i="3"/>
  <c r="D43" i="3"/>
  <c r="C44" i="3"/>
  <c r="D44" i="3"/>
  <c r="C45" i="3"/>
  <c r="D45" i="3"/>
  <c r="C46" i="3"/>
  <c r="D46" i="3"/>
  <c r="C47" i="3"/>
  <c r="D47" i="3"/>
  <c r="C48" i="3"/>
  <c r="D48" i="3"/>
  <c r="C49" i="3"/>
  <c r="D49" i="3"/>
  <c r="C50" i="3"/>
  <c r="D50" i="3"/>
  <c r="C51" i="3"/>
  <c r="D51" i="3"/>
  <c r="C52" i="3"/>
  <c r="D52" i="3"/>
  <c r="C53" i="3"/>
  <c r="D53" i="3"/>
  <c r="C54" i="3"/>
  <c r="D54" i="3"/>
  <c r="C55" i="3"/>
  <c r="D55" i="3"/>
  <c r="C56" i="3"/>
  <c r="D56" i="3"/>
  <c r="C57" i="3"/>
  <c r="D57" i="3"/>
  <c r="C58" i="3"/>
  <c r="D58" i="3"/>
  <c r="C59" i="3"/>
  <c r="D59" i="3"/>
  <c r="C60" i="3"/>
  <c r="D60" i="3"/>
  <c r="C61" i="3"/>
  <c r="D61" i="3"/>
  <c r="C62" i="3"/>
  <c r="D62" i="3"/>
  <c r="C63" i="3"/>
  <c r="D63" i="3"/>
  <c r="C64" i="3"/>
  <c r="D64" i="3"/>
  <c r="C65" i="3"/>
  <c r="D65" i="3"/>
  <c r="C66" i="3"/>
  <c r="D66" i="3"/>
  <c r="C67" i="3"/>
  <c r="D67" i="3"/>
  <c r="C68" i="3"/>
  <c r="D68" i="3"/>
  <c r="C69" i="3"/>
  <c r="D69" i="3"/>
  <c r="C70" i="3"/>
  <c r="D70" i="3"/>
  <c r="C71" i="3"/>
  <c r="D71" i="3"/>
  <c r="C72" i="3"/>
  <c r="D72" i="3"/>
  <c r="C73" i="3"/>
  <c r="D73" i="3"/>
  <c r="C74" i="3"/>
  <c r="D74" i="3"/>
  <c r="C75" i="3"/>
  <c r="D75" i="3"/>
  <c r="C76" i="3"/>
  <c r="D76" i="3"/>
  <c r="C77" i="3"/>
  <c r="D77" i="3"/>
  <c r="C78" i="3"/>
  <c r="D78" i="3"/>
  <c r="C79" i="3"/>
  <c r="D79" i="3"/>
  <c r="C80" i="3"/>
  <c r="D80" i="3"/>
  <c r="C81" i="3"/>
  <c r="D81" i="3"/>
  <c r="C82" i="3"/>
  <c r="D82" i="3"/>
  <c r="C83" i="3"/>
  <c r="D83" i="3"/>
  <c r="C84" i="3"/>
  <c r="D84" i="3"/>
  <c r="C85" i="3"/>
  <c r="D85" i="3"/>
  <c r="C86" i="3"/>
  <c r="D86" i="3"/>
  <c r="C87" i="3"/>
  <c r="D87" i="3"/>
  <c r="C88" i="3"/>
  <c r="D88" i="3"/>
  <c r="C89" i="3"/>
  <c r="D89" i="3"/>
  <c r="C90" i="3"/>
  <c r="D90" i="3"/>
  <c r="C91" i="3"/>
  <c r="D91" i="3"/>
  <c r="C92" i="3"/>
  <c r="D92" i="3"/>
  <c r="C93" i="3"/>
  <c r="D93" i="3"/>
  <c r="C94" i="3"/>
  <c r="D94" i="3"/>
  <c r="C95" i="3"/>
  <c r="D95" i="3"/>
  <c r="C96" i="3"/>
  <c r="D96" i="3"/>
  <c r="C97" i="3"/>
  <c r="D97" i="3"/>
  <c r="C98" i="3"/>
  <c r="D98" i="3"/>
  <c r="C99" i="3"/>
  <c r="D99" i="3"/>
  <c r="C100" i="3"/>
  <c r="D100" i="3"/>
  <c r="C101" i="3"/>
  <c r="D101" i="3"/>
  <c r="C102" i="3"/>
  <c r="D102" i="3"/>
  <c r="C103" i="3"/>
  <c r="D103" i="3"/>
  <c r="C104" i="3"/>
  <c r="D104" i="3"/>
  <c r="D6" i="3"/>
  <c r="C6" i="3"/>
  <c r="A1" i="7" l="1"/>
  <c r="A2" i="3"/>
  <c r="H14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<sst xmlns="http://schemas.openxmlformats.org/spreadsheetml/2006/main" count="1347" uniqueCount="746">
  <si>
    <r>
      <t xml:space="preserve">Mindtickle Series Template </t>
    </r>
    <r>
      <rPr>
        <sz val="12"/>
        <color theme="0"/>
        <rFont val="Aptos Narrow"/>
        <family val="2"/>
        <scheme val="minor"/>
      </rPr>
      <t>v2.4</t>
    </r>
  </si>
  <si>
    <t>Notes</t>
  </si>
  <si>
    <t>Category (Architecture)</t>
  </si>
  <si>
    <t>Program Track</t>
  </si>
  <si>
    <t>PT to be used</t>
  </si>
  <si>
    <t>Track</t>
  </si>
  <si>
    <t>Persona</t>
  </si>
  <si>
    <t>role</t>
  </si>
  <si>
    <t>bookings architecture</t>
  </si>
  <si>
    <t>Language</t>
  </si>
  <si>
    <t>Lang Code</t>
  </si>
  <si>
    <t>Business Entity</t>
  </si>
  <si>
    <t>Business Sub-Entity</t>
  </si>
  <si>
    <t>File Type</t>
  </si>
  <si>
    <t>Update</t>
  </si>
  <si>
    <t>Sub Criteria</t>
  </si>
  <si>
    <t>Cloud + AI Infrastructure</t>
  </si>
  <si>
    <t>5G Mobility</t>
  </si>
  <si>
    <t>Deployment</t>
  </si>
  <si>
    <t>Cisco Internal</t>
  </si>
  <si>
    <t>Business Architect</t>
  </si>
  <si>
    <t>Collaboration</t>
  </si>
  <si>
    <t>English</t>
  </si>
  <si>
    <t>Cisco Compute</t>
  </si>
  <si>
    <t>Hyper Converged</t>
  </si>
  <si>
    <t>Doc</t>
  </si>
  <si>
    <t>Add</t>
  </si>
  <si>
    <t>Assessment</t>
  </si>
  <si>
    <t>Prerequisite</t>
  </si>
  <si>
    <t>Access</t>
  </si>
  <si>
    <t>Pre-Sales</t>
  </si>
  <si>
    <t>Distributor</t>
  </si>
  <si>
    <t>Channels</t>
  </si>
  <si>
    <t>Data Center</t>
  </si>
  <si>
    <t>Chinese</t>
  </si>
  <si>
    <t>ZH</t>
  </si>
  <si>
    <t>Intersight</t>
  </si>
  <si>
    <t>HTML</t>
  </si>
  <si>
    <t>Modify</t>
  </si>
  <si>
    <t>Case Study</t>
  </si>
  <si>
    <t>Mission: Case Study</t>
  </si>
  <si>
    <t>Cross Architecture</t>
  </si>
  <si>
    <t>Access and Endpoints</t>
  </si>
  <si>
    <t>Sales</t>
  </si>
  <si>
    <t>Partner</t>
  </si>
  <si>
    <t>Customer Experience</t>
  </si>
  <si>
    <t>DevNet</t>
  </si>
  <si>
    <t>German</t>
  </si>
  <si>
    <t>DE</t>
  </si>
  <si>
    <t>Servers</t>
  </si>
  <si>
    <t>PDF</t>
  </si>
  <si>
    <t>Remove</t>
  </si>
  <si>
    <t>CTF</t>
  </si>
  <si>
    <t>Mission: CTF</t>
  </si>
  <si>
    <t>Advanced Threat</t>
  </si>
  <si>
    <t>Support</t>
  </si>
  <si>
    <t>Engineering</t>
  </si>
  <si>
    <t>IoT</t>
  </si>
  <si>
    <t>Japanese</t>
  </si>
  <si>
    <t>JA</t>
  </si>
  <si>
    <t>Cloud Contact Center</t>
  </si>
  <si>
    <t>PPT</t>
  </si>
  <si>
    <t>dCloud</t>
  </si>
  <si>
    <t>Mission: dCloud</t>
  </si>
  <si>
    <t>Series Title</t>
  </si>
  <si>
    <t>Manual</t>
  </si>
  <si>
    <t>Black Belt ASA and Firewall Support Stage 3 (Dec 2025)</t>
  </si>
  <si>
    <t>Internet &amp; Mass Scale Infra</t>
  </si>
  <si>
    <t>AI Data Fundamentals</t>
  </si>
  <si>
    <t>AWS-CPPO</t>
  </si>
  <si>
    <t>Marketeer</t>
  </si>
  <si>
    <t>ISG</t>
  </si>
  <si>
    <t>Korean</t>
  </si>
  <si>
    <t>KO</t>
  </si>
  <si>
    <t>Cloud Webex Suite</t>
  </si>
  <si>
    <t>SCORM</t>
  </si>
  <si>
    <t>HLD LLD</t>
  </si>
  <si>
    <t>Mission: HLD LLD</t>
  </si>
  <si>
    <t>Networking</t>
  </si>
  <si>
    <t>AI Defense</t>
  </si>
  <si>
    <t>BA</t>
  </si>
  <si>
    <t>New Hire</t>
  </si>
  <si>
    <t>Meraki</t>
  </si>
  <si>
    <t>Portuguese</t>
  </si>
  <si>
    <t>PT</t>
  </si>
  <si>
    <t>CPaaS</t>
  </si>
  <si>
    <t>Video</t>
  </si>
  <si>
    <t>Perfect Pitch</t>
  </si>
  <si>
    <t>Mission: Perfect Pitch</t>
  </si>
  <si>
    <t>Description</t>
  </si>
  <si>
    <t>This Learning Series equips partners with trainings to effectively design and position Cisco's cutting edge Switching solutions and capabilities for the AI era.</t>
  </si>
  <si>
    <t>Non Architecture</t>
  </si>
  <si>
    <t>AI Fabric Design</t>
  </si>
  <si>
    <t>COVID</t>
  </si>
  <si>
    <t>Operations</t>
  </si>
  <si>
    <t>Network Experience</t>
  </si>
  <si>
    <t>Spanish</t>
  </si>
  <si>
    <t>ES</t>
  </si>
  <si>
    <t>On-Prem Contact Center</t>
  </si>
  <si>
    <t>Security</t>
  </si>
  <si>
    <t>AI Fundamentals</t>
  </si>
  <si>
    <t>CX</t>
  </si>
  <si>
    <t>PAMs, vPAMs, DAMs</t>
  </si>
  <si>
    <t>Other</t>
  </si>
  <si>
    <t>Thai</t>
  </si>
  <si>
    <t>TH</t>
  </si>
  <si>
    <t>On-Prem Webex Suite</t>
  </si>
  <si>
    <t>ASA and Firewall</t>
  </si>
  <si>
    <t>Stage</t>
  </si>
  <si>
    <t>Stage 3</t>
  </si>
  <si>
    <t>Services</t>
  </si>
  <si>
    <t>AI Ready Infrastructure</t>
  </si>
  <si>
    <t>Developer</t>
  </si>
  <si>
    <t>Partner Transformation</t>
  </si>
  <si>
    <t>SMB</t>
  </si>
  <si>
    <t>AppDynamics</t>
  </si>
  <si>
    <t>Service Provider</t>
  </si>
  <si>
    <t>Phone and Headset Devices</t>
  </si>
  <si>
    <t>Duration (mins)</t>
  </si>
  <si>
    <t>BE</t>
  </si>
  <si>
    <t>Sub BE</t>
  </si>
  <si>
    <t>Network Security</t>
  </si>
  <si>
    <t>Category</t>
  </si>
  <si>
    <t>Request Type</t>
  </si>
  <si>
    <t>New</t>
  </si>
  <si>
    <t>Splunk</t>
  </si>
  <si>
    <t>Application Centric Infrastructure (ACI)</t>
  </si>
  <si>
    <t>ACI</t>
  </si>
  <si>
    <t>X-Sell</t>
  </si>
  <si>
    <t>Video Devices</t>
  </si>
  <si>
    <t>Application Experience and Management</t>
  </si>
  <si>
    <t>Data Center Networking</t>
  </si>
  <si>
    <t>Acacia - DC Allocation</t>
  </si>
  <si>
    <t>Series Owners</t>
  </si>
  <si>
    <t>anshulsi</t>
  </si>
  <si>
    <t>Certificate</t>
  </si>
  <si>
    <t>Yes</t>
  </si>
  <si>
    <t>Checkpoints</t>
  </si>
  <si>
    <t>Folder Name</t>
  </si>
  <si>
    <t>Template Name</t>
  </si>
  <si>
    <t xml:space="preserve"> </t>
  </si>
  <si>
    <t>Application First Security</t>
  </si>
  <si>
    <t>PAM</t>
  </si>
  <si>
    <t>NX1K</t>
  </si>
  <si>
    <t>AR/VR</t>
  </si>
  <si>
    <t>Practice Development</t>
  </si>
  <si>
    <t>NX2/4/5/6K</t>
  </si>
  <si>
    <t>P360</t>
  </si>
  <si>
    <t>No</t>
  </si>
  <si>
    <t>Request Form</t>
  </si>
  <si>
    <t>cs.co/BBASP</t>
  </si>
  <si>
    <t>Refresh or New</t>
  </si>
  <si>
    <t>Refresh</t>
  </si>
  <si>
    <t>SBPS</t>
  </si>
  <si>
    <t>NX3K</t>
  </si>
  <si>
    <t>Attack Surface Management</t>
  </si>
  <si>
    <t>X-Sell CSS</t>
  </si>
  <si>
    <t>NX7K</t>
  </si>
  <si>
    <t>Automation and Insights</t>
  </si>
  <si>
    <t>X-Sell SBPS</t>
  </si>
  <si>
    <t>NX8K</t>
  </si>
  <si>
    <t>Section Order</t>
  </si>
  <si>
    <t>Section Name</t>
  </si>
  <si>
    <t>Section (M/O)</t>
  </si>
  <si>
    <t>Module Order</t>
  </si>
  <si>
    <t>Module Type</t>
  </si>
  <si>
    <t>Module Title</t>
  </si>
  <si>
    <t>Module Description</t>
  </si>
  <si>
    <t>Module (M/O)</t>
  </si>
  <si>
    <t>Module File Name</t>
  </si>
  <si>
    <t>Module Link</t>
  </si>
  <si>
    <t>BCS DIL</t>
  </si>
  <si>
    <t>X-Sell TIS</t>
  </si>
  <si>
    <t>NX9K</t>
  </si>
  <si>
    <t>ASA to NGFW Migration</t>
  </si>
  <si>
    <t>Mandatory</t>
  </si>
  <si>
    <t>Part 1 Endtoend Asa To Ngfw Migration</t>
  </si>
  <si>
    <t>This video will provide you insights on ASA migration</t>
  </si>
  <si>
    <t>Part 1 EndtoEnd_ASA_to_NGFW_Migration.mp4</t>
  </si>
  <si>
    <t>https://cisco.sharepoint.com/:v:/r/Sites/CiscoBlackBeltPartnerAcademy/Shared%20Documents/Mindtickle%20Publishing/Black_Belt_ASA_and_Firewall_Support_Stage_3_(Jun_2025)/Part%201%20Keeping_Up_on_Network_Security_with_Cisco_Secure_Firewall.mp4?csf=1&amp;web=1&amp;e=lAZ9rO</t>
  </si>
  <si>
    <t>Business Architecture</t>
  </si>
  <si>
    <t>Optics - DC Allocation</t>
  </si>
  <si>
    <t>Part 2 Endtoend Asa To Ngfw Migration</t>
  </si>
  <si>
    <t>Part 2 EndtoEnd_ASA_to_NGFW_Migration.mp4</t>
  </si>
  <si>
    <t>Business Continuity</t>
  </si>
  <si>
    <t>Other Data Center</t>
  </si>
  <si>
    <t>Cisco Secure Firewall</t>
  </si>
  <si>
    <t>Part 1 Keeping Up On Network Security With Cisco Secure Firewall</t>
  </si>
  <si>
    <t xml:space="preserve">This video will provide you insights on Cisco Secure firewall </t>
  </si>
  <si>
    <t>Part 1 Keeping_Up_on_Network_Security_with_Cisco_Secure_Firewall.mp4</t>
  </si>
  <si>
    <t>Business Critical Services</t>
  </si>
  <si>
    <t>SAN</t>
  </si>
  <si>
    <t>Part 2 Keeping Up On Network Security With Cisco Secure Firewall</t>
  </si>
  <si>
    <t>Part 2 Keeping_Up_on_Network_Security_with_Cisco_Secure_Firewall.mp4</t>
  </si>
  <si>
    <t>Business Edition 4K/6K/7K</t>
  </si>
  <si>
    <t>Enterprise Routing</t>
  </si>
  <si>
    <t>Ent. Access Routing</t>
  </si>
  <si>
    <t>Enhanced Application Visibility</t>
  </si>
  <si>
    <t>Part 1 Enhanced Application Visibility Video</t>
  </si>
  <si>
    <t xml:space="preserve">This video talks about Enhanced application visibility </t>
  </si>
  <si>
    <t>Part 1 Enhanced_Application_Visibility_video.mp4</t>
  </si>
  <si>
    <t>Business Edition 6K/7K</t>
  </si>
  <si>
    <t>Ent. Edge Routing</t>
  </si>
  <si>
    <t>Part 2 Enhanced Application Visibility Video</t>
  </si>
  <si>
    <t>Part 2 Enhanced_Application_Visibility_video.mp4</t>
  </si>
  <si>
    <t>Business Resiliency</t>
  </si>
  <si>
    <t>Ent. Cloud Platforms</t>
  </si>
  <si>
    <t>FTD Automation</t>
  </si>
  <si>
    <t>Part 1 Firepower Threat Defense Automation Using Apis</t>
  </si>
  <si>
    <t>This video talks about FTD automation using APIs</t>
  </si>
  <si>
    <t>Part 1 FirePower_Threat_Defense_Automation_using_APIs.mp4</t>
  </si>
  <si>
    <t>Catalyst Center</t>
  </si>
  <si>
    <t>IIoT Routing</t>
  </si>
  <si>
    <t>Part 2 Firepower Threat Defense Automation Using Apis</t>
  </si>
  <si>
    <t>Part 2 FirePower_Threat_Defense_Automation_using_APIs.mp4</t>
  </si>
  <si>
    <t>CCW Deal Manager</t>
  </si>
  <si>
    <t>Meraki SD-WAN</t>
  </si>
  <si>
    <t>Part 3 Firepower Threat Defense Automation Using Apis</t>
  </si>
  <si>
    <t>Part 3 FirePower_Threat_Defense_Automation_using_APIs.mp4</t>
  </si>
  <si>
    <t>Cisco DNA</t>
  </si>
  <si>
    <t>Enterprise Switching</t>
  </si>
  <si>
    <t>Ent. - Other</t>
  </si>
  <si>
    <t>Part 4 Firepower Threat Defense Automation Using Apis</t>
  </si>
  <si>
    <t>Part 4 FirePower_Threat_Defense_Automation_using_APIs.mp4</t>
  </si>
  <si>
    <t>Cisco Entity</t>
  </si>
  <si>
    <t>Ent. Small Business - Switching</t>
  </si>
  <si>
    <t>Black Belt Firewall Support Stage 3 Quiz</t>
  </si>
  <si>
    <t>This will test your knowledge on the topics covered in the learning series</t>
  </si>
  <si>
    <t>250625_Black_Belt_Firewall_Support_Stage_3_Quiz.xlsx</t>
  </si>
  <si>
    <t>https://cisco.sharepoint.com/:f:/r/Sites/CiscoBlackBeltPartnerAcademy/Shared%20Documents/Mindtickle%20Publishing/Assessment%20Template?csf=1&amp;web=1&amp;e=fICcJS</t>
  </si>
  <si>
    <t>Cisco Meeting Servers</t>
  </si>
  <si>
    <t>Ent. Switching - Access</t>
  </si>
  <si>
    <t>Cisco Prime Migration</t>
  </si>
  <si>
    <t>Ent. Switching - Connected Platforms</t>
  </si>
  <si>
    <t>Cisco Secure Client</t>
  </si>
  <si>
    <t>Ent. Switching - Core</t>
  </si>
  <si>
    <t>Cisco Spaces</t>
  </si>
  <si>
    <t>IIoT Switching</t>
  </si>
  <si>
    <t>Cisco Umbrella</t>
  </si>
  <si>
    <t>Meraki Switching</t>
  </si>
  <si>
    <t>Cisco Wearables and Peripherals</t>
  </si>
  <si>
    <t>Optics - Ent. Networking Allocation</t>
  </si>
  <si>
    <t>Cisco+ Secure Connect</t>
  </si>
  <si>
    <t>Optics - IIoT Allocation</t>
  </si>
  <si>
    <t>Cloud Analytics</t>
  </si>
  <si>
    <t>Internet Infrastructure</t>
  </si>
  <si>
    <t>Acacia - Internet Infra Allocation</t>
  </si>
  <si>
    <t>Cloud Application Security</t>
  </si>
  <si>
    <t>Automation</t>
  </si>
  <si>
    <t>Cloud Calling</t>
  </si>
  <si>
    <t>Cable Access &amp; Infra (CMTS, QAM, HFC)</t>
  </si>
  <si>
    <t>Cloud Collaboration</t>
  </si>
  <si>
    <t>Control Center</t>
  </si>
  <si>
    <t>Cloud Compute</t>
  </si>
  <si>
    <t>Mobility</t>
  </si>
  <si>
    <t>Cloud Experience</t>
  </si>
  <si>
    <t>OPTICAL</t>
  </si>
  <si>
    <t>Cloud Management for Catalyst</t>
  </si>
  <si>
    <t>Optics - SP Routing Allocation</t>
  </si>
  <si>
    <t>Cloud Networking</t>
  </si>
  <si>
    <t>SP Access &amp; Aggregation</t>
  </si>
  <si>
    <t>Cloud Operations</t>
  </si>
  <si>
    <t>SP Core Routing</t>
  </si>
  <si>
    <t>Cloud Security</t>
  </si>
  <si>
    <t>SP Edge Routing</t>
  </si>
  <si>
    <t>Cloud Software Intersight</t>
  </si>
  <si>
    <t>SP Network Assurance</t>
  </si>
  <si>
    <t>Cloud Software Nexus Dashboard</t>
  </si>
  <si>
    <t>SP Segment Mobility Solutions</t>
  </si>
  <si>
    <t>Cloud Storage</t>
  </si>
  <si>
    <t>Network Assurance</t>
  </si>
  <si>
    <t>ThousandEyes</t>
  </si>
  <si>
    <t>Cloud, Web &amp; Email Security</t>
  </si>
  <si>
    <t>AI Solutions</t>
  </si>
  <si>
    <t>Cloudlock</t>
  </si>
  <si>
    <t>Cloud Platform and Services</t>
  </si>
  <si>
    <t>Data &amp; Analytics</t>
  </si>
  <si>
    <t>Collaboration Competitive Guides</t>
  </si>
  <si>
    <t>Innovation</t>
  </si>
  <si>
    <t>Compute</t>
  </si>
  <si>
    <t>SP Cloud</t>
  </si>
  <si>
    <t>Contact Center</t>
  </si>
  <si>
    <t>Home Networking and Other Emerging</t>
  </si>
  <si>
    <t>Contact Center Enterprise</t>
  </si>
  <si>
    <t>Contact Center Express</t>
  </si>
  <si>
    <t>Other Enterprise Networking</t>
  </si>
  <si>
    <t>Meraki IOT</t>
  </si>
  <si>
    <t>Core Security</t>
  </si>
  <si>
    <t>Meraki Vision</t>
  </si>
  <si>
    <t>Co-Sell</t>
  </si>
  <si>
    <t>Identity &amp; Access Management</t>
  </si>
  <si>
    <t>CPS Software Practice Lead</t>
  </si>
  <si>
    <t>Crosswork Cloud</t>
  </si>
  <si>
    <t>CSEP</t>
  </si>
  <si>
    <t>Secure Service Edge</t>
  </si>
  <si>
    <t>CUBE</t>
  </si>
  <si>
    <t>Threat Intelligence, Detection, &amp; Response</t>
  </si>
  <si>
    <t>Customer Success Manager</t>
  </si>
  <si>
    <t>Services ASS_L1</t>
  </si>
  <si>
    <t>Services AS</t>
  </si>
  <si>
    <t>CX Cloud</t>
  </si>
  <si>
    <t>Services TSS_L1</t>
  </si>
  <si>
    <t>Services CMS</t>
  </si>
  <si>
    <t>CX Engage TAC</t>
  </si>
  <si>
    <t>Services Training</t>
  </si>
  <si>
    <t>Cyber Vision</t>
  </si>
  <si>
    <t>Services TS</t>
  </si>
  <si>
    <t>Cyber Vision Assessment</t>
  </si>
  <si>
    <t>Splunk Observability</t>
  </si>
  <si>
    <t>Data Center Competitive Guides</t>
  </si>
  <si>
    <t>Splunk Platform</t>
  </si>
  <si>
    <t>Splunk Security</t>
  </si>
  <si>
    <t>DC Software</t>
  </si>
  <si>
    <t>Wireless</t>
  </si>
  <si>
    <t>DDoS</t>
  </si>
  <si>
    <t>Ent. - Wireless</t>
  </si>
  <si>
    <t>Deal Manager</t>
  </si>
  <si>
    <t>IIoT Wireless</t>
  </si>
  <si>
    <t>Devices</t>
  </si>
  <si>
    <t>Meraki System Manager</t>
  </si>
  <si>
    <t>Meraki Wireless</t>
  </si>
  <si>
    <t>DevNet Application</t>
  </si>
  <si>
    <t>DevNet Collaboration</t>
  </si>
  <si>
    <t>DevNet Data Center</t>
  </si>
  <si>
    <t>DevNet Infrastructure</t>
  </si>
  <si>
    <t xml:space="preserve">DevNet Infrastructure </t>
  </si>
  <si>
    <t>DevNet Network Experience</t>
  </si>
  <si>
    <t>DevNet Programmability</t>
  </si>
  <si>
    <t>DevNet Security</t>
  </si>
  <si>
    <t>Disti-Access and Endpoint</t>
  </si>
  <si>
    <t>Disti-Accreditation</t>
  </si>
  <si>
    <t>Disti-ACI</t>
  </si>
  <si>
    <t>Disti-AI Fundamentals</t>
  </si>
  <si>
    <t>Disti-AI Ready Infrastructure</t>
  </si>
  <si>
    <t>Disti-AppDynamics</t>
  </si>
  <si>
    <t>Disti-Application Centric Infrastructure (ACI)</t>
  </si>
  <si>
    <t>Disti-Business Continuity</t>
  </si>
  <si>
    <t>Disti-Cloud Calling</t>
  </si>
  <si>
    <t>Disti-Cloud Management for Catalyst</t>
  </si>
  <si>
    <t>Disti-Cloud Security</t>
  </si>
  <si>
    <t>Disti-Collaboration</t>
  </si>
  <si>
    <t>Disti-Contact Center</t>
  </si>
  <si>
    <t>Disti-Core Security</t>
  </si>
  <si>
    <t>Disti-CX</t>
  </si>
  <si>
    <t>Disti-CX Success Tracks</t>
  </si>
  <si>
    <t>CX Success Tracks</t>
  </si>
  <si>
    <t>Disti-CX-Business Critical Services</t>
  </si>
  <si>
    <t>CX Business Critical Services</t>
  </si>
  <si>
    <t>Disti-CX-CSEP</t>
  </si>
  <si>
    <t>CX CSEP</t>
  </si>
  <si>
    <t>Disti-CX-Generalist</t>
  </si>
  <si>
    <t>CX Generalist</t>
  </si>
  <si>
    <t>Disti-CX-Lifecycle</t>
  </si>
  <si>
    <t>CX Lifecycle</t>
  </si>
  <si>
    <t>Disti-CX-Lifecycle Selling</t>
  </si>
  <si>
    <t>CX Lifecycle Selling</t>
  </si>
  <si>
    <t>Disti-CX-Lifecycle-Intro</t>
  </si>
  <si>
    <t>CX Lifecycle Intro</t>
  </si>
  <si>
    <t>Disti-CX-Partner Success</t>
  </si>
  <si>
    <t>CX Partner Success</t>
  </si>
  <si>
    <t>Disti-CX-Portfolio</t>
  </si>
  <si>
    <t>CX Portfolio</t>
  </si>
  <si>
    <t>Disti-CX-PSM</t>
  </si>
  <si>
    <t>CX PSM</t>
  </si>
  <si>
    <t>Disti-CX-PX Cloud</t>
  </si>
  <si>
    <t>CX PX Cloud</t>
  </si>
  <si>
    <t>Disti-CX-RM</t>
  </si>
  <si>
    <t>CX RM</t>
  </si>
  <si>
    <t>Disti-CX-Sales Portfolio</t>
  </si>
  <si>
    <t>CX Sales Portfolio</t>
  </si>
  <si>
    <t>Disti-CX-Seller</t>
  </si>
  <si>
    <t>CX Seller</t>
  </si>
  <si>
    <t>Disti-Data Center</t>
  </si>
  <si>
    <t>Disti-Designed for Business</t>
  </si>
  <si>
    <t>Designed for Business</t>
  </si>
  <si>
    <t>Disti-Designed Marketeer</t>
  </si>
  <si>
    <t>Designed Marketeer</t>
  </si>
  <si>
    <t>Disti-Distribution Success</t>
  </si>
  <si>
    <t>Distribution Success</t>
  </si>
  <si>
    <t>Disti-DNA Center</t>
  </si>
  <si>
    <t>DNA Center</t>
  </si>
  <si>
    <t>Disti-Enterprise Agreement</t>
  </si>
  <si>
    <t>Enterprise Agreement</t>
  </si>
  <si>
    <t>Disti-FSO</t>
  </si>
  <si>
    <t>FSO</t>
  </si>
  <si>
    <t>Disti-Hybrid Cloud</t>
  </si>
  <si>
    <t>Hybrid Cloud</t>
  </si>
  <si>
    <t>Disti-Hybrid Work</t>
  </si>
  <si>
    <t>Hybrid Work</t>
  </si>
  <si>
    <t>Disti-Hyperflex</t>
  </si>
  <si>
    <t>Hyperflex</t>
  </si>
  <si>
    <t>Disti-Intersight</t>
  </si>
  <si>
    <t>Disti-IoT</t>
  </si>
  <si>
    <t>Disti-Lifecycle Selling</t>
  </si>
  <si>
    <t>Lifecycle Selling</t>
  </si>
  <si>
    <t>Disti-Marketing</t>
  </si>
  <si>
    <t>Marketing</t>
  </si>
  <si>
    <t>Disti-Meraki</t>
  </si>
  <si>
    <t>Disti-Network Experience</t>
  </si>
  <si>
    <t>Disti-Network Security</t>
  </si>
  <si>
    <t>Disti-Networking Assurance</t>
  </si>
  <si>
    <t>Networking Assurance</t>
  </si>
  <si>
    <t>Disti-Nexus Dashboard</t>
  </si>
  <si>
    <t>Nexus Dashboard</t>
  </si>
  <si>
    <t>Disti-On Prem Calling</t>
  </si>
  <si>
    <t>On Prem Calling</t>
  </si>
  <si>
    <t>Disti-Operations</t>
  </si>
  <si>
    <t>Disti-Partner Journey</t>
  </si>
  <si>
    <t>Partner Journey</t>
  </si>
  <si>
    <t>Disti-Partner Managed Services</t>
  </si>
  <si>
    <t>Partner Managed Services</t>
  </si>
  <si>
    <t>Disti-Platform Capability</t>
  </si>
  <si>
    <t>Platform Capability</t>
  </si>
  <si>
    <t>Disti-PX Cloud and CX Cloud</t>
  </si>
  <si>
    <t>PX Cloud and CX Cloud</t>
  </si>
  <si>
    <t>Disti-PXP</t>
  </si>
  <si>
    <t>PXP</t>
  </si>
  <si>
    <t>Disti-RM</t>
  </si>
  <si>
    <t>RM</t>
  </si>
  <si>
    <t>Disti-SaaS</t>
  </si>
  <si>
    <t>SaaS</t>
  </si>
  <si>
    <t>Disti-SASE</t>
  </si>
  <si>
    <t>SASE</t>
  </si>
  <si>
    <t>Disti-SD-WAN</t>
  </si>
  <si>
    <t>SD-WAN</t>
  </si>
  <si>
    <t>Disti-Secure Remote Workforce</t>
  </si>
  <si>
    <t>Secure Remote Workforce</t>
  </si>
  <si>
    <t>Disti-Secure Web Appliance</t>
  </si>
  <si>
    <t>Secure Web Appliance</t>
  </si>
  <si>
    <t>Disti-Security</t>
  </si>
  <si>
    <t>Disti-Security Essentials</t>
  </si>
  <si>
    <t>Security Essentials</t>
  </si>
  <si>
    <t>Disti-SMB</t>
  </si>
  <si>
    <t>Disti-Software Renewals</t>
  </si>
  <si>
    <t>Software Renewals</t>
  </si>
  <si>
    <t>Disti-Success</t>
  </si>
  <si>
    <t>Success</t>
  </si>
  <si>
    <t>Disti-Support Services</t>
  </si>
  <si>
    <t>Support Services</t>
  </si>
  <si>
    <t>Disti-Team Collaboration</t>
  </si>
  <si>
    <t>Team Collaboration</t>
  </si>
  <si>
    <t>Disti-ThousandEyes</t>
  </si>
  <si>
    <t>Disti-Transformation with Partners</t>
  </si>
  <si>
    <t>Transformation with Partners</t>
  </si>
  <si>
    <t>Disti-UCS</t>
  </si>
  <si>
    <t>UCS</t>
  </si>
  <si>
    <t>Disti-Visibility &amp; Segmentation</t>
  </si>
  <si>
    <t>Visibility &amp; Segmentation</t>
  </si>
  <si>
    <t>Disti-Webex Collaboration Suite</t>
  </si>
  <si>
    <t>Webex Collaboration Suite</t>
  </si>
  <si>
    <t>Disti-Webex Meetings and Devices</t>
  </si>
  <si>
    <t>Webex Meetings and Devices</t>
  </si>
  <si>
    <t>Disti-X Architecture</t>
  </si>
  <si>
    <t>X Architecture</t>
  </si>
  <si>
    <t>Disti-X-Sell TIS Welcome</t>
  </si>
  <si>
    <t>X-Sell TIS Welcome</t>
  </si>
  <si>
    <t>DNA Spaces</t>
  </si>
  <si>
    <t>DUO</t>
  </si>
  <si>
    <t>Education</t>
  </si>
  <si>
    <t>Email Gateway</t>
  </si>
  <si>
    <t>Email Security</t>
  </si>
  <si>
    <t>Email Threat Defense</t>
  </si>
  <si>
    <t>EN Assurance for AIOps</t>
  </si>
  <si>
    <t>Endpoint</t>
  </si>
  <si>
    <t>Environmental Sustainability</t>
  </si>
  <si>
    <t>EPC-Acqueon</t>
  </si>
  <si>
    <t>EPC-AND</t>
  </si>
  <si>
    <t>EPC-ATLAS</t>
  </si>
  <si>
    <t>EPC-Calabrio</t>
  </si>
  <si>
    <t>EPC-Cohesity</t>
  </si>
  <si>
    <t>EPC-Extended Care</t>
  </si>
  <si>
    <t>EPC-ExtendedCare</t>
  </si>
  <si>
    <t>EPC-Imagicle</t>
  </si>
  <si>
    <t>EPC-Instant Connect</t>
  </si>
  <si>
    <t>EPC-IR</t>
  </si>
  <si>
    <t>EPC-Lightware</t>
  </si>
  <si>
    <t>EPC-Live Action</t>
  </si>
  <si>
    <t>EPC-Nectar Corp</t>
  </si>
  <si>
    <t>EPC-NetApp</t>
  </si>
  <si>
    <t>EPC-NVIDIA-AI</t>
  </si>
  <si>
    <t>EPC-NVIDIA AI</t>
  </si>
  <si>
    <t>EPC-NVIDIA-vGPU</t>
  </si>
  <si>
    <t>EPC-NVIDIA vGPU</t>
  </si>
  <si>
    <t>EPC-Phybridge</t>
  </si>
  <si>
    <t>EPC-Pure Storage</t>
  </si>
  <si>
    <t>EPC-Spinsci</t>
  </si>
  <si>
    <t>EPC-Synergy SKY</t>
  </si>
  <si>
    <t>EPC-Theta Lake</t>
  </si>
  <si>
    <t>EPC-TRACKtech</t>
  </si>
  <si>
    <t>EPC-VEEAM</t>
  </si>
  <si>
    <t>EPC-VQ Comms</t>
  </si>
  <si>
    <t>EPC-Vyopta</t>
  </si>
  <si>
    <t>Expressway</t>
  </si>
  <si>
    <t>Financial Services</t>
  </si>
  <si>
    <t>Firewall</t>
  </si>
  <si>
    <t>Firewall Modernization</t>
  </si>
  <si>
    <t>FSO Competitive Guides</t>
  </si>
  <si>
    <t>Government</t>
  </si>
  <si>
    <t>Government Federal</t>
  </si>
  <si>
    <t>Government State and Local</t>
  </si>
  <si>
    <t>GPR Cisco Commerce Workspace</t>
  </si>
  <si>
    <t>GS DC Modernization</t>
  </si>
  <si>
    <t>GS Firewall Modernization</t>
  </si>
  <si>
    <t>GS Power of the Platform</t>
  </si>
  <si>
    <t>GS Power of the Platform Competitive</t>
  </si>
  <si>
    <t>GS Reimagining Workspaces</t>
  </si>
  <si>
    <t>GS SMB</t>
  </si>
  <si>
    <t>GS User Protection</t>
  </si>
  <si>
    <t>Healthcare</t>
  </si>
  <si>
    <t>Hybrid Work Collaboration</t>
  </si>
  <si>
    <t>Hyperfabric</t>
  </si>
  <si>
    <t>IBN</t>
  </si>
  <si>
    <t>Industry</t>
  </si>
  <si>
    <t>Internet Infrastructure for Enterprises</t>
  </si>
  <si>
    <t>Internet Infrastructure for Providers</t>
  </si>
  <si>
    <t>IoT CURWB</t>
  </si>
  <si>
    <t>IoT Essentials</t>
  </si>
  <si>
    <t>IoT Industrial Operation Dashboard</t>
  </si>
  <si>
    <t>IoT Industrial Security</t>
  </si>
  <si>
    <t>ISE</t>
  </si>
  <si>
    <t>Kenna Security</t>
  </si>
  <si>
    <t>LAN Switching</t>
  </si>
  <si>
    <t>Legal Sales</t>
  </si>
  <si>
    <t>Managed Services</t>
  </si>
  <si>
    <t>Managed Services Enterprise Agreement</t>
  </si>
  <si>
    <t>Management &amp; Automation</t>
  </si>
  <si>
    <t>Manufacturing</t>
  </si>
  <si>
    <t>MDR</t>
  </si>
  <si>
    <t>MDS</t>
  </si>
  <si>
    <t>Meraki MX</t>
  </si>
  <si>
    <t>Microsoft Azure</t>
  </si>
  <si>
    <t>MIG</t>
  </si>
  <si>
    <t>MIG Automation</t>
  </si>
  <si>
    <t>MIG Public/Private Sector</t>
  </si>
  <si>
    <t>MIG Routing</t>
  </si>
  <si>
    <t>Mining</t>
  </si>
  <si>
    <t>MSP Cisco Umbrella</t>
  </si>
  <si>
    <t>MSP DNS Security</t>
  </si>
  <si>
    <t>MSP Managed Services Console</t>
  </si>
  <si>
    <t>MSP NetDevOps</t>
  </si>
  <si>
    <t>MSP Private 5G</t>
  </si>
  <si>
    <t>MSP Roaming Client &amp; Module</t>
  </si>
  <si>
    <t>MSP SD-WAN</t>
  </si>
  <si>
    <t>MSP Secure Endpoint</t>
  </si>
  <si>
    <t>MSP Secure Internet Gateway</t>
  </si>
  <si>
    <t>MSP Security</t>
  </si>
  <si>
    <t>MSSP Umbrella</t>
  </si>
  <si>
    <t>Multicloud Defense</t>
  </si>
  <si>
    <t>Network Analytics</t>
  </si>
  <si>
    <t>Network Experience Competitive</t>
  </si>
  <si>
    <t>Network Security Solutions Competitive Guides</t>
  </si>
  <si>
    <t>New Hire Cisco Capital</t>
  </si>
  <si>
    <t>New Hire Collaboration</t>
  </si>
  <si>
    <t>New Hire Create Action with Winning Presentations</t>
  </si>
  <si>
    <t>New Hire DC</t>
  </si>
  <si>
    <t>New Hire DevNet</t>
  </si>
  <si>
    <t>New Hire EN</t>
  </si>
  <si>
    <t>New Hire Intro</t>
  </si>
  <si>
    <t>New Hire IoT</t>
  </si>
  <si>
    <t>New Hire Onboarding</t>
  </si>
  <si>
    <t>New Hire Security</t>
  </si>
  <si>
    <t>New Hire Service Provider</t>
  </si>
  <si>
    <t>Nexus</t>
  </si>
  <si>
    <t>Nexus Cloud</t>
  </si>
  <si>
    <t>Nexus Switching</t>
  </si>
  <si>
    <t>Nutanix</t>
  </si>
  <si>
    <t>Oil and Gas</t>
  </si>
  <si>
    <t>On Prem Solutions</t>
  </si>
  <si>
    <t>Operations Tools</t>
  </si>
  <si>
    <t>Optical</t>
  </si>
  <si>
    <t>Optical Networking</t>
  </si>
  <si>
    <t>Optics</t>
  </si>
  <si>
    <t>Orchestration and Automation</t>
  </si>
  <si>
    <t>PAM and PRM</t>
  </si>
  <si>
    <t>Partner Consulting Academy</t>
  </si>
  <si>
    <t>Partner Sales</t>
  </si>
  <si>
    <t>Partner Success</t>
  </si>
  <si>
    <t>PAS ACI</t>
  </si>
  <si>
    <t>PAS ASA</t>
  </si>
  <si>
    <t>PAS CMS</t>
  </si>
  <si>
    <t>PAS Email Security</t>
  </si>
  <si>
    <t>PAS Endpoint</t>
  </si>
  <si>
    <t>PAS Expressway</t>
  </si>
  <si>
    <t>PAS IoT</t>
  </si>
  <si>
    <t>PAS ISE</t>
  </si>
  <si>
    <t>PAS Nexus</t>
  </si>
  <si>
    <t>PAS Optical</t>
  </si>
  <si>
    <t>PAS Orchestration and Automation</t>
  </si>
  <si>
    <t>PAS Orchestration and Automation ISE</t>
  </si>
  <si>
    <t>PAS Partner Lifecycle Services</t>
  </si>
  <si>
    <t>PAS Routing</t>
  </si>
  <si>
    <t>PAS SD-WAN</t>
  </si>
  <si>
    <t>PAS Secure Endpoint</t>
  </si>
  <si>
    <t>PAS Switching</t>
  </si>
  <si>
    <t>PAS TAC Delivery</t>
  </si>
  <si>
    <t>PAS UCCE</t>
  </si>
  <si>
    <t>PAS UCCX</t>
  </si>
  <si>
    <t>PAS UCS</t>
  </si>
  <si>
    <t>PAS Wireless</t>
  </si>
  <si>
    <t>PBDS</t>
  </si>
  <si>
    <t>PBDS Collaboration</t>
  </si>
  <si>
    <t>Pipeline Management and Forecasting</t>
  </si>
  <si>
    <t>Portfolio Value Pitch</t>
  </si>
  <si>
    <t>Private 5G</t>
  </si>
  <si>
    <t>Professional Services</t>
  </si>
  <si>
    <t>Provider Connectivity Assurance</t>
  </si>
  <si>
    <t>Public-Private Sector</t>
  </si>
  <si>
    <t>PX Cloud</t>
  </si>
  <si>
    <t>PXP Partner Admin</t>
  </si>
  <si>
    <t>RAP</t>
  </si>
  <si>
    <t>Recurring Revenue</t>
  </si>
  <si>
    <t>Renewals Manager</t>
  </si>
  <si>
    <t>Retail</t>
  </si>
  <si>
    <t>Routing</t>
  </si>
  <si>
    <t>SAFE</t>
  </si>
  <si>
    <t>SASE Competitive Guides</t>
  </si>
  <si>
    <t>SBPS Cisco Designed</t>
  </si>
  <si>
    <t>SBPS Collaboration</t>
  </si>
  <si>
    <t>SBPS Connect</t>
  </si>
  <si>
    <t>SBPS Data Center</t>
  </si>
  <si>
    <t>SBPS Partner Customer Sales Specialist-Engaging Customers</t>
  </si>
  <si>
    <t>SBPS Partner Sales Practice Acceleration</t>
  </si>
  <si>
    <t>SDA</t>
  </si>
  <si>
    <t>Secure Access</t>
  </si>
  <si>
    <t>Secure Client</t>
  </si>
  <si>
    <t>Secure Cloud Analytics</t>
  </si>
  <si>
    <t>Secure Cloud Insights</t>
  </si>
  <si>
    <t>Secure Connect</t>
  </si>
  <si>
    <t>Secure Email</t>
  </si>
  <si>
    <t>Secure Endpoint</t>
  </si>
  <si>
    <t>Secure Firewall</t>
  </si>
  <si>
    <t>Secure Malware Analytics</t>
  </si>
  <si>
    <t>Secure MSP Center</t>
  </si>
  <si>
    <t>Secure Network Analytics</t>
  </si>
  <si>
    <t>Secure Network Management</t>
  </si>
  <si>
    <t>Secure Networking</t>
  </si>
  <si>
    <t>Secure Networking Partner Competitive Guides</t>
  </si>
  <si>
    <t>Secure Remote Worker</t>
  </si>
  <si>
    <t>Secure Trial Console</t>
  </si>
  <si>
    <t>Secure Workload</t>
  </si>
  <si>
    <t>Security Competitive</t>
  </si>
  <si>
    <t>Security Suite</t>
  </si>
  <si>
    <t>SNTC</t>
  </si>
  <si>
    <t>Software Practice Lead</t>
  </si>
  <si>
    <t>SP Automation</t>
  </si>
  <si>
    <t>SP Infrastructure</t>
  </si>
  <si>
    <t>SP Routing</t>
  </si>
  <si>
    <t>Sports, Media and Entertainment</t>
  </si>
  <si>
    <t>Storage</t>
  </si>
  <si>
    <t>Switching</t>
  </si>
  <si>
    <t>TAC Fundamentals</t>
  </si>
  <si>
    <t>Telemetry Broker</t>
  </si>
  <si>
    <t>Tetration</t>
  </si>
  <si>
    <t>Transportation</t>
  </si>
  <si>
    <t>TSA and BSA</t>
  </si>
  <si>
    <t>UCCE</t>
  </si>
  <si>
    <t>UCCX</t>
  </si>
  <si>
    <t>Umbrella</t>
  </si>
  <si>
    <t>Unified Experiences</t>
  </si>
  <si>
    <t>Visibility and Enforcement</t>
  </si>
  <si>
    <t>Visibility and Segmentation</t>
  </si>
  <si>
    <t>VPN</t>
  </si>
  <si>
    <t>Vulnerability Management</t>
  </si>
  <si>
    <t>Webex Calling</t>
  </si>
  <si>
    <t>Webex Contact Center</t>
  </si>
  <si>
    <t>Webex Contact Center Enterprise</t>
  </si>
  <si>
    <t>Webex Meetings</t>
  </si>
  <si>
    <t>Wireless Unified Licensing</t>
  </si>
  <si>
    <t>Workshop and Validation</t>
  </si>
  <si>
    <t>WSA</t>
  </si>
  <si>
    <t>XDR</t>
  </si>
  <si>
    <t>X-Sell CSEP</t>
  </si>
  <si>
    <t>X-Sell- CSS APAC &amp; HK</t>
  </si>
  <si>
    <t>X-Sell- CSS China</t>
  </si>
  <si>
    <t>X-Sell CSS Cisco Designed</t>
  </si>
  <si>
    <t>X-Sell CSS Collaboration</t>
  </si>
  <si>
    <t>X-Sell CSS Compute</t>
  </si>
  <si>
    <t>X-Sell CSS Connect</t>
  </si>
  <si>
    <t>X-Sell CSS Intensive Training Week</t>
  </si>
  <si>
    <t>X-Sell CSS Partner Customer Sales Specialist - Engaging Customers</t>
  </si>
  <si>
    <t>X-Sell CSS Partner Sales Practice Acceleration</t>
  </si>
  <si>
    <t>X-Sell CSS Secure</t>
  </si>
  <si>
    <t>X-Sell CSS Welcome</t>
  </si>
  <si>
    <t>X-Sell Fast Start</t>
  </si>
  <si>
    <t>X-Sell SBPS Cisco Designed</t>
  </si>
  <si>
    <t>X-Sell SBPS Collaborate</t>
  </si>
  <si>
    <t>X-Sell SBPS Compute</t>
  </si>
  <si>
    <t>X-Sell SBPS Connect</t>
  </si>
  <si>
    <t>X-Sell SBPS Resources</t>
  </si>
  <si>
    <t>X-Sell SBPS Secure</t>
  </si>
  <si>
    <t>X-Sell SBPS Welcome</t>
  </si>
  <si>
    <t>X-Sell SBPS-Engaging Customers</t>
  </si>
  <si>
    <t>X-Sell TIS Cisco Designed</t>
  </si>
  <si>
    <t>X-Sell TIS Collaboration</t>
  </si>
  <si>
    <t>X-Sell TIS Compute</t>
  </si>
  <si>
    <t>X-Sell TIS Connect</t>
  </si>
  <si>
    <t>X-Sell TIS Intensive Training Week</t>
  </si>
  <si>
    <t>X-Sell TIS Partner Customer Sales Specialist - Engaging Customers</t>
  </si>
  <si>
    <t>X-Sell TIS Partner Sales Practice Acceleration</t>
  </si>
  <si>
    <t>X-Sell TIS Secure</t>
  </si>
  <si>
    <t>Zero Trust</t>
  </si>
  <si>
    <t>Missions &amp; Prerequisites</t>
  </si>
  <si>
    <t>Order</t>
  </si>
  <si>
    <t>Name</t>
  </si>
  <si>
    <t>Link</t>
  </si>
  <si>
    <t>Black Belt Firewall Support Stage 2</t>
  </si>
  <si>
    <t>In this Learning Plan you will have overview knowledge on Cisco ASA and NGFW firewalls and will also gain knowledge on some of the troubleshooting techniques to fix known issues.</t>
  </si>
  <si>
    <t>https://partnerlearning.cisco.com/new/ui/learner/training/programs/1887557633188225850?series=1887557633188225850</t>
  </si>
  <si>
    <t>Black Belt Support Firewall Stage 3 - Capture the Flag</t>
  </si>
  <si>
    <t> Cisco Firewall Capture the flag hands-on exercise event registration guide</t>
  </si>
  <si>
    <t>https://partnerlearning.cisco.com/new/ui/learner/update/1887844423334243741/consume?loId=1887844431002825615&amp;topicId=1887844423429215343&amp;series=1887557681994663812</t>
  </si>
  <si>
    <t xml:space="preserve">  </t>
  </si>
  <si>
    <t>Mindtickle Track Template</t>
  </si>
  <si>
    <t>Track Title</t>
  </si>
  <si>
    <t/>
  </si>
  <si>
    <t>Instruction Document</t>
  </si>
  <si>
    <t>Sharepoint Link for the document</t>
  </si>
  <si>
    <t>Section Header</t>
  </si>
  <si>
    <t>Comments</t>
  </si>
  <si>
    <t>Publisher</t>
  </si>
  <si>
    <t>Status</t>
  </si>
  <si>
    <t>User Remarks</t>
  </si>
  <si>
    <t>Publishers Remarks</t>
  </si>
  <si>
    <t>Submissions</t>
  </si>
  <si>
    <t>Mapping Architecture</t>
  </si>
  <si>
    <t>Mapping Role</t>
  </si>
  <si>
    <t>BE : Sub BE</t>
  </si>
  <si>
    <t>Replacement</t>
  </si>
  <si>
    <t>Complete</t>
  </si>
  <si>
    <t xml:space="preserve">For easier request raising, template details for publishing will appear here sequentially. Blue-headed details auto-appear; green ones require completion in the MS Mindtickle Publishing list. </t>
  </si>
  <si>
    <t>Title</t>
  </si>
  <si>
    <t>Underscored Titles</t>
  </si>
  <si>
    <t>Title with underscores</t>
  </si>
  <si>
    <t>Clean Titles</t>
  </si>
  <si>
    <t>Lane MMF Transceiver Demo</t>
  </si>
  <si>
    <t>Tiles</t>
  </si>
  <si>
    <t>P Stage</t>
  </si>
  <si>
    <t>Stage1</t>
  </si>
  <si>
    <t>PartnerStage1</t>
  </si>
  <si>
    <t>Stage2</t>
  </si>
  <si>
    <t>PartnerStage2</t>
  </si>
  <si>
    <t>Stage3</t>
  </si>
  <si>
    <t>PartnerStage3</t>
  </si>
  <si>
    <t>OG</t>
  </si>
  <si>
    <t>PartnerOG</t>
  </si>
  <si>
    <t>PartnerTrack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</si>
</sst>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4"/>
      <color theme="9" tint="-0.249977111117893"/>
      <name val="Aptos Narrow"/>
      <family val="2"/>
      <scheme val="minor"/>
    </font>
    <font>
      <b/>
      <sz val="11"/>
      <color theme="6" tint="-0.499984740745262"/>
      <name val="Aptos Narrow"/>
      <family val="2"/>
      <scheme val="minor"/>
    </font>
    <font>
      <sz val="18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0"/>
      <color theme="0"/>
      <name val="Calibri"/>
      <family val="2"/>
    </font>
    <font>
      <b/>
      <sz val="11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20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Display"/>
      <family val="2"/>
      <scheme val="maj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/>
      <right/>
      <top style="thin">
        <color theme="6" tint="-0.499984740745262"/>
      </top>
      <bottom style="thin">
        <color theme="6" tint="-0.49998474074526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/>
      <bottom/>
      <diagonal/>
    </border>
    <border>
      <left/>
      <right style="thin">
        <color theme="6"/>
      </right>
      <top/>
      <bottom/>
      <diagonal/>
    </border>
    <border>
      <left style="thin">
        <color theme="6"/>
      </left>
      <right/>
      <top/>
      <bottom style="thin">
        <color theme="6"/>
      </bottom>
      <diagonal/>
    </border>
    <border>
      <left/>
      <right/>
      <top/>
      <bottom style="thin">
        <color theme="6"/>
      </bottom>
      <diagonal/>
    </border>
    <border>
      <left/>
      <right style="thin">
        <color theme="6"/>
      </right>
      <top/>
      <bottom style="thin">
        <color theme="6"/>
      </bottom>
      <diagonal/>
    </border>
    <border>
      <left style="hair">
        <color theme="6"/>
      </left>
      <right style="hair">
        <color theme="6"/>
      </right>
      <top style="hair">
        <color theme="6"/>
      </top>
      <bottom style="hair">
        <color theme="6"/>
      </bottom>
      <diagonal/>
    </border>
    <border>
      <left style="thin">
        <color theme="6"/>
      </left>
      <right style="thin">
        <color theme="6"/>
      </right>
      <top/>
      <bottom/>
      <diagonal/>
    </border>
    <border>
      <left style="hair">
        <color theme="6"/>
      </left>
      <right style="hair">
        <color theme="6"/>
      </right>
      <top style="thin">
        <color theme="6"/>
      </top>
      <bottom style="thin">
        <color theme="6"/>
      </bottom>
      <diagonal/>
    </border>
    <border>
      <left style="hair">
        <color theme="6"/>
      </left>
      <right style="hair">
        <color theme="6"/>
      </right>
      <top/>
      <bottom style="hair">
        <color theme="6"/>
      </bottom>
      <diagonal/>
    </border>
    <border>
      <left style="hair">
        <color theme="6"/>
      </left>
      <right/>
      <top/>
      <bottom/>
      <diagonal/>
    </border>
    <border>
      <left/>
      <right style="hair">
        <color theme="6"/>
      </right>
      <top/>
      <bottom/>
      <diagonal/>
    </border>
    <border>
      <left style="hair">
        <color theme="6"/>
      </left>
      <right/>
      <top/>
      <bottom style="hair">
        <color theme="6"/>
      </bottom>
      <diagonal/>
    </border>
    <border>
      <left/>
      <right/>
      <top/>
      <bottom style="hair">
        <color theme="6"/>
      </bottom>
      <diagonal/>
    </border>
    <border>
      <left/>
      <right style="hair">
        <color theme="6"/>
      </right>
      <top/>
      <bottom style="hair">
        <color theme="6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70">
    <xf numFmtId="0" fontId="0" fillId="0" borderId="0" xfId="0"/>
    <xf numFmtId="0" fontId="0" fillId="0" borderId="0" xfId="0" applyProtection="1">
      <protection hidden="1"/>
    </xf>
    <xf numFmtId="0" fontId="0" fillId="0" borderId="0" xfId="0" applyProtection="1">
      <protection locked="0"/>
    </xf>
    <xf numFmtId="0" fontId="0" fillId="0" borderId="5" xfId="0" applyBorder="1" applyProtection="1">
      <protection locked="0"/>
    </xf>
    <xf numFmtId="0" fontId="0" fillId="0" borderId="6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8" xfId="0" applyBorder="1" applyProtection="1">
      <protection locked="0"/>
    </xf>
    <xf numFmtId="0" fontId="0" fillId="0" borderId="9" xfId="0" applyBorder="1" applyProtection="1">
      <protection locked="0"/>
    </xf>
    <xf numFmtId="0" fontId="8" fillId="4" borderId="0" xfId="0" applyFont="1" applyFill="1"/>
    <xf numFmtId="0" fontId="6" fillId="4" borderId="0" xfId="0" applyFont="1" applyFill="1"/>
    <xf numFmtId="0" fontId="0" fillId="5" borderId="0" xfId="0" applyFill="1"/>
    <xf numFmtId="0" fontId="8" fillId="6" borderId="0" xfId="0" applyFont="1" applyFill="1"/>
    <xf numFmtId="0" fontId="0" fillId="7" borderId="0" xfId="0" applyFill="1"/>
    <xf numFmtId="0" fontId="1" fillId="5" borderId="0" xfId="0" applyFont="1" applyFill="1"/>
    <xf numFmtId="0" fontId="2" fillId="5" borderId="0" xfId="0" applyFont="1" applyFill="1"/>
    <xf numFmtId="0" fontId="9" fillId="8" borderId="0" xfId="0" applyFont="1" applyFill="1"/>
    <xf numFmtId="0" fontId="9" fillId="9" borderId="0" xfId="0" applyFont="1" applyFill="1"/>
    <xf numFmtId="0" fontId="11" fillId="0" borderId="0" xfId="0" applyFont="1" applyAlignment="1" applyProtection="1">
      <alignment horizontal="left" vertical="center"/>
      <protection hidden="1"/>
    </xf>
    <xf numFmtId="0" fontId="0" fillId="10" borderId="0" xfId="0" applyFill="1"/>
    <xf numFmtId="0" fontId="0" fillId="2" borderId="3" xfId="0" applyFill="1" applyBorder="1" applyAlignment="1" applyProtection="1">
      <alignment horizontal="left" vertical="center"/>
      <protection hidden="1"/>
    </xf>
    <xf numFmtId="0" fontId="0" fillId="0" borderId="3" xfId="0" applyBorder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>
      <alignment horizontal="left" vertical="center"/>
    </xf>
    <xf numFmtId="0" fontId="0" fillId="0" borderId="8" xfId="0" applyBorder="1" applyAlignment="1" applyProtection="1">
      <alignment horizontal="left" vertical="center"/>
      <protection locked="0"/>
    </xf>
    <xf numFmtId="0" fontId="0" fillId="0" borderId="9" xfId="0" applyBorder="1" applyAlignment="1" applyProtection="1">
      <alignment horizontal="left" vertical="center"/>
      <protection locked="0"/>
    </xf>
    <xf numFmtId="0" fontId="0" fillId="7" borderId="0" xfId="0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0" fillId="2" borderId="1" xfId="0" applyFill="1" applyBorder="1" applyAlignment="1" applyProtection="1">
      <alignment horizontal="left" vertical="center"/>
      <protection hidden="1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0" xfId="0" applyAlignment="1">
      <alignment horizontal="left" vertical="center" wrapText="1"/>
    </xf>
    <xf numFmtId="0" fontId="0" fillId="0" borderId="1" xfId="0" applyBorder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0" fillId="2" borderId="2" xfId="0" applyFill="1" applyBorder="1" applyAlignment="1" applyProtection="1">
      <alignment horizontal="left" vertical="center"/>
      <protection hidden="1"/>
    </xf>
    <xf numFmtId="0" fontId="0" fillId="0" borderId="10" xfId="0" applyBorder="1" applyAlignment="1" applyProtection="1">
      <alignment horizontal="left" vertical="center"/>
      <protection locked="0"/>
    </xf>
    <xf numFmtId="0" fontId="0" fillId="0" borderId="11" xfId="0" applyBorder="1" applyAlignment="1" applyProtection="1">
      <alignment horizontal="left" vertical="center"/>
      <protection locked="0"/>
    </xf>
    <xf numFmtId="0" fontId="0" fillId="0" borderId="12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6" fillId="0" borderId="0" xfId="0" applyFont="1" applyAlignment="1" applyProtection="1">
      <alignment horizontal="left" vertical="top"/>
      <protection locked="0"/>
    </xf>
    <xf numFmtId="0" fontId="14" fillId="0" borderId="0" xfId="1" applyFont="1" applyAlignment="1" applyProtection="1">
      <alignment horizontal="left" vertical="center"/>
      <protection hidden="1"/>
    </xf>
    <xf numFmtId="0" fontId="12" fillId="0" borderId="1" xfId="1" applyBorder="1" applyAlignment="1" applyProtection="1">
      <alignment horizontal="left" vertical="center"/>
      <protection hidden="1"/>
    </xf>
    <xf numFmtId="0" fontId="0" fillId="2" borderId="14" xfId="0" applyFill="1" applyBorder="1" applyAlignment="1" applyProtection="1">
      <alignment horizontal="left" vertical="center"/>
      <protection hidden="1"/>
    </xf>
    <xf numFmtId="0" fontId="9" fillId="9" borderId="0" xfId="0" applyFont="1" applyFill="1" applyProtection="1">
      <protection hidden="1"/>
    </xf>
    <xf numFmtId="0" fontId="9" fillId="8" borderId="0" xfId="0" applyFont="1" applyFill="1" applyProtection="1">
      <protection hidden="1"/>
    </xf>
    <xf numFmtId="0" fontId="0" fillId="2" borderId="15" xfId="0" applyFill="1" applyBorder="1" applyAlignment="1" applyProtection="1">
      <alignment horizontal="left" vertical="center"/>
      <protection hidden="1"/>
    </xf>
    <xf numFmtId="0" fontId="0" fillId="0" borderId="16" xfId="0" applyBorder="1" applyAlignment="1" applyProtection="1">
      <alignment horizontal="left"/>
      <protection locked="0"/>
    </xf>
    <xf numFmtId="0" fontId="0" fillId="0" borderId="13" xfId="0" applyBorder="1" applyAlignment="1" applyProtection="1">
      <alignment horizontal="left"/>
      <protection locked="0"/>
    </xf>
    <xf numFmtId="0" fontId="14" fillId="0" borderId="13" xfId="0" applyFont="1" applyBorder="1" applyAlignment="1" applyProtection="1">
      <alignment horizontal="left" vertical="center"/>
      <protection locked="0"/>
    </xf>
    <xf numFmtId="0" fontId="14" fillId="0" borderId="13" xfId="0" applyFont="1" applyBorder="1" applyAlignment="1" applyProtection="1">
      <alignment horizontal="left" vertical="center" wrapText="1"/>
      <protection locked="0"/>
    </xf>
    <xf numFmtId="0" fontId="14" fillId="0" borderId="0" xfId="0" applyFont="1" applyAlignment="1" applyProtection="1">
      <alignment horizontal="left" vertical="center"/>
      <protection locked="0"/>
    </xf>
    <xf numFmtId="0" fontId="14" fillId="11" borderId="13" xfId="0" applyFont="1" applyFill="1" applyBorder="1" applyAlignment="1" applyProtection="1">
      <alignment horizontal="left" vertical="center" wrapText="1"/>
      <protection locked="0"/>
    </xf>
    <xf numFmtId="0" fontId="15" fillId="0" borderId="1" xfId="0" applyFont="1" applyBorder="1" applyAlignment="1" applyProtection="1">
      <alignment horizontal="left" vertical="center" wrapText="1"/>
      <protection locked="0"/>
    </xf>
    <xf numFmtId="0" fontId="15" fillId="0" borderId="1" xfId="0" applyFont="1" applyBorder="1" applyAlignment="1" applyProtection="1">
      <alignment horizontal="left" vertical="center"/>
      <protection locked="0"/>
    </xf>
    <xf numFmtId="0" fontId="13" fillId="3" borderId="0" xfId="1" applyFont="1" applyFill="1" applyAlignment="1" applyProtection="1">
      <alignment horizontal="center"/>
      <protection hidden="1"/>
    </xf>
    <xf numFmtId="0" fontId="7" fillId="2" borderId="4" xfId="0" applyFont="1" applyFill="1" applyBorder="1" applyAlignment="1">
      <alignment horizontal="center" vertical="center"/>
    </xf>
    <xf numFmtId="0" fontId="0" fillId="0" borderId="0" xfId="0" applyAlignment="1" applyProtection="1">
      <alignment horizontal="left" vertical="top" wrapText="1"/>
      <protection hidden="1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5" fillId="3" borderId="0" xfId="0" applyFont="1" applyFill="1" applyAlignment="1" applyProtection="1">
      <alignment horizontal="center"/>
      <protection hidden="1"/>
    </xf>
    <xf numFmtId="0" fontId="0" fillId="0" borderId="19" xfId="0" applyBorder="1" applyAlignment="1" applyProtection="1">
      <alignment horizontal="center"/>
      <protection locked="0"/>
    </xf>
    <xf numFmtId="0" fontId="0" fillId="0" borderId="20" xfId="0" applyBorder="1" applyAlignment="1" applyProtection="1">
      <alignment horizontal="center"/>
      <protection locked="0"/>
    </xf>
    <xf numFmtId="0" fontId="0" fillId="0" borderId="21" xfId="0" applyBorder="1" applyAlignment="1" applyProtection="1">
      <alignment horizontal="center"/>
      <protection locked="0"/>
    </xf>
    <xf numFmtId="0" fontId="0" fillId="0" borderId="17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18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vertical="center"/>
      <protection locked="0"/>
    </xf>
    <xf numFmtId="0" fontId="0" fillId="2" borderId="1" xfId="0" applyFill="1" applyBorder="1" applyAlignment="1">
      <alignment horizontal="center" vertical="center"/>
    </xf>
    <xf numFmtId="0" fontId="3" fillId="0" borderId="0" xfId="0" applyFont="1" applyAlignment="1" applyProtection="1">
      <protection hidden="1"/>
    </xf>
  </cellXfs>
  <cellStyles count="2">
    <cellStyle name="Hyperlink" xfId="1" builtinId="8"/>
    <cellStyle name="Normal" xfId="0" builtinId="0"/>
  </cellStyles>
  <dxfs count="49"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border>
        <top style="thin">
          <color theme="6"/>
        </top>
        <bottom style="thin">
          <color theme="6"/>
        </bottom>
        <vertical/>
        <horizontal/>
      </border>
    </dxf>
    <dxf>
      <fill>
        <patternFill>
          <bgColor theme="9" tint="0.79998168889431442"/>
        </patternFill>
      </fill>
      <border>
        <top style="thin">
          <color theme="6"/>
        </top>
        <bottom style="thin">
          <color theme="6"/>
        </bottom>
        <vertical/>
        <horizontal/>
      </border>
    </dxf>
    <dxf>
      <fill>
        <patternFill>
          <bgColor rgb="FFFF9999"/>
        </patternFill>
      </fill>
    </dxf>
    <dxf>
      <border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  <vertical/>
        <horizontal/>
      </border>
    </dxf>
    <dxf>
      <border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  <vertical/>
        <horizontal/>
      </border>
    </dxf>
    <dxf>
      <font>
        <color theme="9" tint="-0.24994659260841701"/>
      </font>
    </dxf>
    <dxf>
      <font>
        <color theme="3" tint="0.24994659260841701"/>
      </font>
    </dxf>
    <dxf>
      <font>
        <color rgb="FFC00000"/>
      </font>
    </dxf>
    <dxf>
      <fill>
        <patternFill>
          <bgColor rgb="FFFF9999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</border>
      <protection locked="0" hidden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</border>
      <protection locked="0" hidden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</border>
      <protection locked="0" hidden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</border>
      <protection locked="0" hidden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</border>
      <protection locked="0" hidden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</border>
      <protection locked="0" hidden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</border>
      <protection locked="0" hidden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</border>
      <protection locked="0" hidden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</border>
      <protection locked="0" hidden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</border>
      <protection locked="0" hidden="0"/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</border>
      <protection locked="0" hidden="0"/>
    </dxf>
    <dxf>
      <border outline="0">
        <bottom style="thin">
          <color theme="6"/>
        </bottom>
      </border>
    </dxf>
    <dxf>
      <border outline="0">
        <top style="thin">
          <color theme="6"/>
        </top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  <protection locked="0" hidden="0"/>
    </dxf>
    <dxf>
      <fill>
        <patternFill patternType="solid">
          <fgColor indexed="64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/>
        <bottom/>
      </border>
      <protection locked="1" hidden="1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9999"/>
        </patternFill>
      </fill>
    </dxf>
    <dxf>
      <border>
        <top style="thin">
          <color theme="6"/>
        </top>
        <bottom style="thin">
          <color theme="6"/>
        </bottom>
        <vertical/>
        <horizontal/>
      </border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  <border>
        <top style="thin">
          <color theme="6"/>
        </top>
        <bottom style="thin">
          <color theme="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border>
        <top style="thin">
          <color theme="6"/>
        </top>
        <bottom style="thin">
          <color theme="6"/>
        </bottom>
        <vertical/>
        <horizontal/>
      </border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  <border>
        <top style="thin">
          <color theme="6"/>
        </top>
        <bottom style="thin">
          <color theme="6"/>
        </bottom>
        <vertical/>
        <horizontal/>
      </border>
    </dxf>
    <dxf>
      <font>
        <color rgb="FFC00000"/>
      </font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border>
        <left style="hair">
          <color theme="6"/>
        </left>
        <right style="hair">
          <color theme="6"/>
        </right>
        <top style="hair">
          <color theme="6"/>
        </top>
        <bottom style="hair">
          <color theme="6"/>
        </bottom>
        <vertical/>
        <horizontal/>
      </border>
    </dxf>
    <dxf>
      <font>
        <color theme="9" tint="-0.24994659260841701"/>
      </font>
    </dxf>
    <dxf>
      <font>
        <color theme="3" tint="0.24994659260841701"/>
      </font>
    </dxf>
    <dxf>
      <font>
        <color rgb="FFC00000"/>
      </font>
    </dxf>
    <dxf>
      <font>
        <color auto="1"/>
      </font>
      <fill>
        <patternFill>
          <bgColor rgb="FFEAEAEA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colors>
    <mruColors>
      <color rgb="FFFF9999"/>
      <color rgb="FFEAEAEA"/>
      <color rgb="FFCCFFCC"/>
      <color rgb="FFFFC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8040</xdr:colOff>
      <xdr:row>4</xdr:row>
      <xdr:rowOff>4808640</xdr:rowOff>
    </xdr:from>
    <xdr:to>
      <xdr:col>3</xdr:col>
      <xdr:colOff>6865183</xdr:colOff>
      <xdr:row>5</xdr:row>
      <xdr:rowOff>4548988</xdr:rowOff>
    </xdr:to>
    <xdr:grpSp>
      <xdr:nvGrpSpPr>
        <xdr:cNvPr id="4154" name="PartnerTrackG">
          <a:extLst>
            <a:ext uri="{FF2B5EF4-FFF2-40B4-BE49-F238E27FC236}">
              <a16:creationId xmlns:a16="http://schemas.microsoft.com/office/drawing/2014/main" id="{C1396047-CE16-F434-84D2-7352D0C09930}"/>
            </a:ext>
          </a:extLst>
        </xdr:cNvPr>
        <xdr:cNvGrpSpPr/>
      </xdr:nvGrpSpPr>
      <xdr:grpSpPr>
        <a:xfrm>
          <a:off x="8447190" y="19467615"/>
          <a:ext cx="6780943" cy="4559998"/>
          <a:chOff x="8687220" y="19477140"/>
          <a:chExt cx="6857143" cy="4563808"/>
        </a:xfrm>
      </xdr:grpSpPr>
      <xdr:pic>
        <xdr:nvPicPr>
          <xdr:cNvPr id="62" name="PartnerTrack">
            <a:extLst>
              <a:ext uri="{FF2B5EF4-FFF2-40B4-BE49-F238E27FC236}">
                <a16:creationId xmlns:a16="http://schemas.microsoft.com/office/drawing/2014/main" id="{00000000-0008-0000-0300-00003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687220" y="19477140"/>
            <a:ext cx="6857143" cy="4563808"/>
          </a:xfrm>
          <a:prstGeom prst="rect">
            <a:avLst/>
          </a:prstGeom>
        </xdr:spPr>
      </xdr:pic>
      <xdr:sp macro="" textlink="">
        <xdr:nvSpPr>
          <xdr:cNvPr id="4113" name="Shapes(1)">
            <a:extLst>
              <a:ext uri="{FF2B5EF4-FFF2-40B4-BE49-F238E27FC236}">
                <a16:creationId xmlns:a16="http://schemas.microsoft.com/office/drawing/2014/main" id="{00000000-0008-0000-0300-000011100000}"/>
              </a:ext>
            </a:extLst>
          </xdr:cNvPr>
          <xdr:cNvSpPr txBox="1"/>
        </xdr:nvSpPr>
        <xdr:spPr>
          <a:xfrm>
            <a:off x="9194537" y="21150746"/>
            <a:ext cx="5842509" cy="583800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Customer Success Manager</a:t>
            </a:r>
          </a:p>
        </xdr:txBody>
      </xdr:sp>
      <xdr:sp macro="" textlink="">
        <xdr:nvSpPr>
          <xdr:cNvPr id="4114" name="Shapes(2)">
            <a:extLst>
              <a:ext uri="{FF2B5EF4-FFF2-40B4-BE49-F238E27FC236}">
                <a16:creationId xmlns:a16="http://schemas.microsoft.com/office/drawing/2014/main" id="{00000000-0008-0000-0300-000012100000}"/>
              </a:ext>
            </a:extLst>
          </xdr:cNvPr>
          <xdr:cNvSpPr txBox="1"/>
        </xdr:nvSpPr>
        <xdr:spPr>
          <a:xfrm>
            <a:off x="9194537" y="21702595"/>
            <a:ext cx="5842509" cy="583800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Partner Managed Services</a:t>
            </a:r>
          </a:p>
        </xdr:txBody>
      </xdr:sp>
      <xdr:sp macro="" textlink="">
        <xdr:nvSpPr>
          <xdr:cNvPr id="4115" name="Shapes(3)">
            <a:extLst>
              <a:ext uri="{FF2B5EF4-FFF2-40B4-BE49-F238E27FC236}">
                <a16:creationId xmlns:a16="http://schemas.microsoft.com/office/drawing/2014/main" id="{00000000-0008-0000-0300-000013100000}"/>
              </a:ext>
            </a:extLst>
          </xdr:cNvPr>
          <xdr:cNvSpPr txBox="1"/>
        </xdr:nvSpPr>
        <xdr:spPr>
          <a:xfrm>
            <a:off x="9194537" y="22254445"/>
            <a:ext cx="5842509" cy="583800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Sales</a:t>
            </a:r>
          </a:p>
        </xdr:txBody>
      </xdr:sp>
      <xdr:sp macro="" textlink="">
        <xdr:nvSpPr>
          <xdr:cNvPr id="33" name="New">
            <a:extLst>
              <a:ext uri="{FF2B5EF4-FFF2-40B4-BE49-F238E27FC236}">
                <a16:creationId xmlns:a16="http://schemas.microsoft.com/office/drawing/2014/main" id="{419378AF-A854-B625-D7FB-8DE7B8EBB710}"/>
              </a:ext>
            </a:extLst>
          </xdr:cNvPr>
          <xdr:cNvSpPr/>
        </xdr:nvSpPr>
        <xdr:spPr>
          <a:xfrm>
            <a:off x="9322948" y="2042887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2000">
                <a:latin typeface="CiscoSansTT" panose="020B0503020201020303" pitchFamily="34" charset="0"/>
                <a:cs typeface="CiscoSansTT" panose="020B0503020201020303" pitchFamily="34" charset="0"/>
              </a:rPr>
              <a:t>N</a:t>
            </a:r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ew</a:t>
            </a:r>
          </a:p>
        </xdr:txBody>
      </xdr:sp>
      <xdr:sp macro="" textlink="">
        <xdr:nvSpPr>
          <xdr:cNvPr id="34" name="Star">
            <a:extLst>
              <a:ext uri="{FF2B5EF4-FFF2-40B4-BE49-F238E27FC236}">
                <a16:creationId xmlns:a16="http://schemas.microsoft.com/office/drawing/2014/main" id="{6CA5AF57-ED67-215F-773D-AA8C095F9B6C}"/>
              </a:ext>
            </a:extLst>
          </xdr:cNvPr>
          <xdr:cNvSpPr/>
        </xdr:nvSpPr>
        <xdr:spPr>
          <a:xfrm rot="19211656">
            <a:off x="9250680" y="20330160"/>
            <a:ext cx="269715" cy="256558"/>
          </a:xfrm>
          <a:prstGeom prst="star5">
            <a:avLst/>
          </a:prstGeom>
          <a:solidFill>
            <a:srgbClr val="FFC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sp macro="" textlink="">
        <xdr:nvSpPr>
          <xdr:cNvPr id="36" name="Update">
            <a:extLst>
              <a:ext uri="{FF2B5EF4-FFF2-40B4-BE49-F238E27FC236}">
                <a16:creationId xmlns:a16="http://schemas.microsoft.com/office/drawing/2014/main" id="{69CFF4D6-7CC8-200D-B00D-400051C82E9F}"/>
              </a:ext>
            </a:extLst>
          </xdr:cNvPr>
          <xdr:cNvSpPr/>
        </xdr:nvSpPr>
        <xdr:spPr>
          <a:xfrm>
            <a:off x="9322948" y="2042125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Update</a:t>
            </a:r>
          </a:p>
        </xdr:txBody>
      </xdr:sp>
    </xdr:grpSp>
    <xdr:clientData/>
  </xdr:twoCellAnchor>
  <xdr:twoCellAnchor>
    <xdr:from>
      <xdr:col>3</xdr:col>
      <xdr:colOff>8040</xdr:colOff>
      <xdr:row>4</xdr:row>
      <xdr:rowOff>22680</xdr:rowOff>
    </xdr:from>
    <xdr:to>
      <xdr:col>3</xdr:col>
      <xdr:colOff>6865183</xdr:colOff>
      <xdr:row>4</xdr:row>
      <xdr:rowOff>4594108</xdr:rowOff>
    </xdr:to>
    <xdr:grpSp>
      <xdr:nvGrpSpPr>
        <xdr:cNvPr id="4156" name="PartnerOGG">
          <a:extLst>
            <a:ext uri="{FF2B5EF4-FFF2-40B4-BE49-F238E27FC236}">
              <a16:creationId xmlns:a16="http://schemas.microsoft.com/office/drawing/2014/main" id="{EFD817F5-20BD-FDBC-8D1D-6C47D1B8C741}"/>
            </a:ext>
          </a:extLst>
        </xdr:cNvPr>
        <xdr:cNvGrpSpPr/>
      </xdr:nvGrpSpPr>
      <xdr:grpSpPr>
        <a:xfrm>
          <a:off x="8447190" y="14681655"/>
          <a:ext cx="6780943" cy="4571428"/>
          <a:chOff x="8687220" y="14691180"/>
          <a:chExt cx="6857143" cy="4571428"/>
        </a:xfrm>
      </xdr:grpSpPr>
      <xdr:pic>
        <xdr:nvPicPr>
          <xdr:cNvPr id="60" name="PartnerOG">
            <a:extLst>
              <a:ext uri="{FF2B5EF4-FFF2-40B4-BE49-F238E27FC236}">
                <a16:creationId xmlns:a16="http://schemas.microsoft.com/office/drawing/2014/main" id="{00000000-0008-0000-0300-00003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687220" y="14691180"/>
            <a:ext cx="6857143" cy="4571428"/>
          </a:xfrm>
          <a:prstGeom prst="rect">
            <a:avLst/>
          </a:prstGeom>
        </xdr:spPr>
      </xdr:pic>
      <xdr:sp macro="" textlink="">
        <xdr:nvSpPr>
          <xdr:cNvPr id="4116" name="Shapes(1)">
            <a:extLst>
              <a:ext uri="{FF2B5EF4-FFF2-40B4-BE49-F238E27FC236}">
                <a16:creationId xmlns:a16="http://schemas.microsoft.com/office/drawing/2014/main" id="{00000000-0008-0000-0300-000014100000}"/>
              </a:ext>
            </a:extLst>
          </xdr:cNvPr>
          <xdr:cNvSpPr txBox="1"/>
        </xdr:nvSpPr>
        <xdr:spPr>
          <a:xfrm>
            <a:off x="9194537" y="16367580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Business Edition</a:t>
            </a:r>
          </a:p>
        </xdr:txBody>
      </xdr:sp>
      <xdr:sp macro="" textlink="">
        <xdr:nvSpPr>
          <xdr:cNvPr id="4117" name="Shapes(2)">
            <a:extLst>
              <a:ext uri="{FF2B5EF4-FFF2-40B4-BE49-F238E27FC236}">
                <a16:creationId xmlns:a16="http://schemas.microsoft.com/office/drawing/2014/main" id="{00000000-0008-0000-0300-000015100000}"/>
              </a:ext>
            </a:extLst>
          </xdr:cNvPr>
          <xdr:cNvSpPr txBox="1"/>
        </xdr:nvSpPr>
        <xdr:spPr>
          <a:xfrm>
            <a:off x="9194537" y="16920351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4K/6K/7K</a:t>
            </a:r>
          </a:p>
        </xdr:txBody>
      </xdr:sp>
      <xdr:sp macro="" textlink="">
        <xdr:nvSpPr>
          <xdr:cNvPr id="4118" name="Shapes(3)">
            <a:extLst>
              <a:ext uri="{FF2B5EF4-FFF2-40B4-BE49-F238E27FC236}">
                <a16:creationId xmlns:a16="http://schemas.microsoft.com/office/drawing/2014/main" id="{00000000-0008-0000-0300-000016100000}"/>
              </a:ext>
            </a:extLst>
          </xdr:cNvPr>
          <xdr:cNvSpPr txBox="1"/>
        </xdr:nvSpPr>
        <xdr:spPr>
          <a:xfrm>
            <a:off x="9194537" y="17473122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AWS-CPPO - Japanese</a:t>
            </a:r>
          </a:p>
        </xdr:txBody>
      </xdr:sp>
      <xdr:sp macro="" textlink="">
        <xdr:nvSpPr>
          <xdr:cNvPr id="39" name="New">
            <a:extLst>
              <a:ext uri="{FF2B5EF4-FFF2-40B4-BE49-F238E27FC236}">
                <a16:creationId xmlns:a16="http://schemas.microsoft.com/office/drawing/2014/main" id="{596BE5D0-73AD-E821-6712-30DB04BD8A2C}"/>
              </a:ext>
            </a:extLst>
          </xdr:cNvPr>
          <xdr:cNvSpPr/>
        </xdr:nvSpPr>
        <xdr:spPr>
          <a:xfrm>
            <a:off x="9322948" y="1565875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2000">
                <a:latin typeface="CiscoSansTT" panose="020B0503020201020303" pitchFamily="34" charset="0"/>
                <a:cs typeface="CiscoSansTT" panose="020B0503020201020303" pitchFamily="34" charset="0"/>
              </a:rPr>
              <a:t>N</a:t>
            </a:r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ew</a:t>
            </a:r>
          </a:p>
        </xdr:txBody>
      </xdr:sp>
      <xdr:sp macro="" textlink="">
        <xdr:nvSpPr>
          <xdr:cNvPr id="40" name="Star">
            <a:extLst>
              <a:ext uri="{FF2B5EF4-FFF2-40B4-BE49-F238E27FC236}">
                <a16:creationId xmlns:a16="http://schemas.microsoft.com/office/drawing/2014/main" id="{53C6C771-F529-6F87-C0FB-734867C264A7}"/>
              </a:ext>
            </a:extLst>
          </xdr:cNvPr>
          <xdr:cNvSpPr/>
        </xdr:nvSpPr>
        <xdr:spPr>
          <a:xfrm rot="19211656">
            <a:off x="9250680" y="15560040"/>
            <a:ext cx="269715" cy="256558"/>
          </a:xfrm>
          <a:prstGeom prst="star5">
            <a:avLst/>
          </a:prstGeom>
          <a:solidFill>
            <a:srgbClr val="FFC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sp macro="" textlink="">
        <xdr:nvSpPr>
          <xdr:cNvPr id="42" name="Update">
            <a:extLst>
              <a:ext uri="{FF2B5EF4-FFF2-40B4-BE49-F238E27FC236}">
                <a16:creationId xmlns:a16="http://schemas.microsoft.com/office/drawing/2014/main" id="{EA26A3B2-43CC-3779-22AA-91A129CC977A}"/>
              </a:ext>
            </a:extLst>
          </xdr:cNvPr>
          <xdr:cNvSpPr/>
        </xdr:nvSpPr>
        <xdr:spPr>
          <a:xfrm>
            <a:off x="9322948" y="1565113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Update</a:t>
            </a:r>
          </a:p>
        </xdr:txBody>
      </xdr:sp>
    </xdr:grpSp>
    <xdr:clientData/>
  </xdr:twoCellAnchor>
  <xdr:twoCellAnchor>
    <xdr:from>
      <xdr:col>3</xdr:col>
      <xdr:colOff>8040</xdr:colOff>
      <xdr:row>3</xdr:row>
      <xdr:rowOff>22080</xdr:rowOff>
    </xdr:from>
    <xdr:to>
      <xdr:col>3</xdr:col>
      <xdr:colOff>6865183</xdr:colOff>
      <xdr:row>3</xdr:row>
      <xdr:rowOff>4593508</xdr:rowOff>
    </xdr:to>
    <xdr:grpSp>
      <xdr:nvGrpSpPr>
        <xdr:cNvPr id="4157" name="PartnerStage3G">
          <a:extLst>
            <a:ext uri="{FF2B5EF4-FFF2-40B4-BE49-F238E27FC236}">
              <a16:creationId xmlns:a16="http://schemas.microsoft.com/office/drawing/2014/main" id="{555884BD-2F8E-4D68-6FDF-160AA625824A}"/>
            </a:ext>
          </a:extLst>
        </xdr:cNvPr>
        <xdr:cNvGrpSpPr/>
      </xdr:nvGrpSpPr>
      <xdr:grpSpPr>
        <a:xfrm>
          <a:off x="8447190" y="9861405"/>
          <a:ext cx="6780943" cy="4571428"/>
          <a:chOff x="8687220" y="9867120"/>
          <a:chExt cx="6857143" cy="4571428"/>
        </a:xfrm>
      </xdr:grpSpPr>
      <xdr:pic>
        <xdr:nvPicPr>
          <xdr:cNvPr id="58" name="PartnerStage3">
            <a:extLst>
              <a:ext uri="{FF2B5EF4-FFF2-40B4-BE49-F238E27FC236}">
                <a16:creationId xmlns:a16="http://schemas.microsoft.com/office/drawing/2014/main" id="{00000000-0008-0000-0300-00003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687220" y="9867120"/>
            <a:ext cx="6857143" cy="4571428"/>
          </a:xfrm>
          <a:prstGeom prst="rect">
            <a:avLst/>
          </a:prstGeom>
        </xdr:spPr>
      </xdr:pic>
      <xdr:sp macro="" textlink="">
        <xdr:nvSpPr>
          <xdr:cNvPr id="4119" name="Shapes(1)">
            <a:extLst>
              <a:ext uri="{FF2B5EF4-FFF2-40B4-BE49-F238E27FC236}">
                <a16:creationId xmlns:a16="http://schemas.microsoft.com/office/drawing/2014/main" id="{00000000-0008-0000-0300-000017100000}"/>
              </a:ext>
            </a:extLst>
          </xdr:cNvPr>
          <xdr:cNvSpPr txBox="1"/>
        </xdr:nvSpPr>
        <xdr:spPr>
          <a:xfrm>
            <a:off x="9194537" y="11528280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Cloud Collaboration</a:t>
            </a:r>
          </a:p>
        </xdr:txBody>
      </xdr:sp>
      <xdr:sp macro="" textlink="">
        <xdr:nvSpPr>
          <xdr:cNvPr id="4120" name="Shapes(2)">
            <a:extLst>
              <a:ext uri="{FF2B5EF4-FFF2-40B4-BE49-F238E27FC236}">
                <a16:creationId xmlns:a16="http://schemas.microsoft.com/office/drawing/2014/main" id="{00000000-0008-0000-0300-000018100000}"/>
              </a:ext>
            </a:extLst>
          </xdr:cNvPr>
          <xdr:cNvSpPr txBox="1"/>
        </xdr:nvSpPr>
        <xdr:spPr>
          <a:xfrm>
            <a:off x="9194537" y="12081051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Pre-Sales</a:t>
            </a:r>
          </a:p>
        </xdr:txBody>
      </xdr:sp>
      <xdr:sp macro="" textlink="">
        <xdr:nvSpPr>
          <xdr:cNvPr id="4121" name="Shapes(3)">
            <a:extLst>
              <a:ext uri="{FF2B5EF4-FFF2-40B4-BE49-F238E27FC236}">
                <a16:creationId xmlns:a16="http://schemas.microsoft.com/office/drawing/2014/main" id="{00000000-0008-0000-0300-000019100000}"/>
              </a:ext>
            </a:extLst>
          </xdr:cNvPr>
          <xdr:cNvSpPr txBox="1"/>
        </xdr:nvSpPr>
        <xdr:spPr>
          <a:xfrm>
            <a:off x="9194537" y="12633822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IN" sz="3200" b="1">
              <a:solidFill>
                <a:schemeClr val="bg1"/>
              </a:solidFill>
              <a:latin typeface="CiscoSansTT" panose="020B0503020201020303" pitchFamily="34" charset="0"/>
              <a:cs typeface="CiscoSansTT" panose="020B0503020201020303" pitchFamily="34" charset="0"/>
            </a:endParaRPr>
          </a:p>
        </xdr:txBody>
      </xdr:sp>
      <xdr:sp macro="" textlink="">
        <xdr:nvSpPr>
          <xdr:cNvPr id="45" name="New">
            <a:extLst>
              <a:ext uri="{FF2B5EF4-FFF2-40B4-BE49-F238E27FC236}">
                <a16:creationId xmlns:a16="http://schemas.microsoft.com/office/drawing/2014/main" id="{1B739907-4A30-8780-0363-2EB67A088155}"/>
              </a:ext>
            </a:extLst>
          </xdr:cNvPr>
          <xdr:cNvSpPr/>
        </xdr:nvSpPr>
        <xdr:spPr>
          <a:xfrm>
            <a:off x="9315328" y="1082767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2000">
                <a:latin typeface="CiscoSansTT" panose="020B0503020201020303" pitchFamily="34" charset="0"/>
                <a:cs typeface="CiscoSansTT" panose="020B0503020201020303" pitchFamily="34" charset="0"/>
              </a:rPr>
              <a:t>N</a:t>
            </a:r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ew</a:t>
            </a:r>
          </a:p>
        </xdr:txBody>
      </xdr:sp>
      <xdr:sp macro="" textlink="">
        <xdr:nvSpPr>
          <xdr:cNvPr id="47" name="Star">
            <a:extLst>
              <a:ext uri="{FF2B5EF4-FFF2-40B4-BE49-F238E27FC236}">
                <a16:creationId xmlns:a16="http://schemas.microsoft.com/office/drawing/2014/main" id="{602A8399-9018-D2EC-F276-31C94DD9A562}"/>
              </a:ext>
            </a:extLst>
          </xdr:cNvPr>
          <xdr:cNvSpPr/>
        </xdr:nvSpPr>
        <xdr:spPr>
          <a:xfrm rot="19211656">
            <a:off x="9243060" y="10728960"/>
            <a:ext cx="269715" cy="256558"/>
          </a:xfrm>
          <a:prstGeom prst="star5">
            <a:avLst/>
          </a:prstGeom>
          <a:solidFill>
            <a:srgbClr val="FFC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sp macro="" textlink="">
        <xdr:nvSpPr>
          <xdr:cNvPr id="51" name="Update">
            <a:extLst>
              <a:ext uri="{FF2B5EF4-FFF2-40B4-BE49-F238E27FC236}">
                <a16:creationId xmlns:a16="http://schemas.microsoft.com/office/drawing/2014/main" id="{DA3A34F6-43A7-D7B6-B4D7-E845822EAF93}"/>
              </a:ext>
            </a:extLst>
          </xdr:cNvPr>
          <xdr:cNvSpPr/>
        </xdr:nvSpPr>
        <xdr:spPr>
          <a:xfrm>
            <a:off x="9315328" y="1082005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Update</a:t>
            </a:r>
          </a:p>
        </xdr:txBody>
      </xdr:sp>
    </xdr:grpSp>
    <xdr:clientData/>
  </xdr:twoCellAnchor>
  <xdr:twoCellAnchor>
    <xdr:from>
      <xdr:col>3</xdr:col>
      <xdr:colOff>8040</xdr:colOff>
      <xdr:row>2</xdr:row>
      <xdr:rowOff>21480</xdr:rowOff>
    </xdr:from>
    <xdr:to>
      <xdr:col>3</xdr:col>
      <xdr:colOff>6865183</xdr:colOff>
      <xdr:row>2</xdr:row>
      <xdr:rowOff>4592908</xdr:rowOff>
    </xdr:to>
    <xdr:grpSp>
      <xdr:nvGrpSpPr>
        <xdr:cNvPr id="4158" name="PartnerStage2G">
          <a:extLst>
            <a:ext uri="{FF2B5EF4-FFF2-40B4-BE49-F238E27FC236}">
              <a16:creationId xmlns:a16="http://schemas.microsoft.com/office/drawing/2014/main" id="{35EBC1BF-D5A3-DBF7-3980-6D07E1D32242}"/>
            </a:ext>
          </a:extLst>
        </xdr:cNvPr>
        <xdr:cNvGrpSpPr/>
      </xdr:nvGrpSpPr>
      <xdr:grpSpPr>
        <a:xfrm>
          <a:off x="8447190" y="5041155"/>
          <a:ext cx="6780943" cy="4571428"/>
          <a:chOff x="8687220" y="5043060"/>
          <a:chExt cx="6857143" cy="4571428"/>
        </a:xfrm>
      </xdr:grpSpPr>
      <xdr:pic>
        <xdr:nvPicPr>
          <xdr:cNvPr id="56" name="PartnerStage2">
            <a:extLst>
              <a:ext uri="{FF2B5EF4-FFF2-40B4-BE49-F238E27FC236}">
                <a16:creationId xmlns:a16="http://schemas.microsoft.com/office/drawing/2014/main" id="{00000000-0008-0000-0300-00003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687220" y="5043060"/>
            <a:ext cx="6857143" cy="4571428"/>
          </a:xfrm>
          <a:prstGeom prst="rect">
            <a:avLst/>
          </a:prstGeom>
        </xdr:spPr>
      </xdr:pic>
      <xdr:sp macro="" textlink="">
        <xdr:nvSpPr>
          <xdr:cNvPr id="4122" name="Shapes(1)">
            <a:extLst>
              <a:ext uri="{FF2B5EF4-FFF2-40B4-BE49-F238E27FC236}">
                <a16:creationId xmlns:a16="http://schemas.microsoft.com/office/drawing/2014/main" id="{00000000-0008-0000-0300-00001A100000}"/>
              </a:ext>
            </a:extLst>
          </xdr:cNvPr>
          <xdr:cNvSpPr txBox="1"/>
        </xdr:nvSpPr>
        <xdr:spPr>
          <a:xfrm>
            <a:off x="9194537" y="6734700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Business Edition</a:t>
            </a:r>
          </a:p>
        </xdr:txBody>
      </xdr:sp>
      <xdr:sp macro="" textlink="">
        <xdr:nvSpPr>
          <xdr:cNvPr id="4123" name="Shapes(2)">
            <a:extLst>
              <a:ext uri="{FF2B5EF4-FFF2-40B4-BE49-F238E27FC236}">
                <a16:creationId xmlns:a16="http://schemas.microsoft.com/office/drawing/2014/main" id="{00000000-0008-0000-0300-00001B100000}"/>
              </a:ext>
            </a:extLst>
          </xdr:cNvPr>
          <xdr:cNvSpPr txBox="1"/>
        </xdr:nvSpPr>
        <xdr:spPr>
          <a:xfrm>
            <a:off x="9194537" y="7287471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4K/6K/7K</a:t>
            </a:r>
          </a:p>
        </xdr:txBody>
      </xdr:sp>
      <xdr:sp macro="" textlink="">
        <xdr:nvSpPr>
          <xdr:cNvPr id="4124" name="Shapes(3)">
            <a:extLst>
              <a:ext uri="{FF2B5EF4-FFF2-40B4-BE49-F238E27FC236}">
                <a16:creationId xmlns:a16="http://schemas.microsoft.com/office/drawing/2014/main" id="{00000000-0008-0000-0300-00001C100000}"/>
              </a:ext>
            </a:extLst>
          </xdr:cNvPr>
          <xdr:cNvSpPr txBox="1"/>
        </xdr:nvSpPr>
        <xdr:spPr>
          <a:xfrm>
            <a:off x="9194537" y="7840242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COVID - Japanese</a:t>
            </a:r>
          </a:p>
        </xdr:txBody>
      </xdr:sp>
      <xdr:sp macro="" textlink="">
        <xdr:nvSpPr>
          <xdr:cNvPr id="57" name="New">
            <a:extLst>
              <a:ext uri="{FF2B5EF4-FFF2-40B4-BE49-F238E27FC236}">
                <a16:creationId xmlns:a16="http://schemas.microsoft.com/office/drawing/2014/main" id="{E1F98B0B-32F9-DB9B-2B6C-C60144D5DA85}"/>
              </a:ext>
            </a:extLst>
          </xdr:cNvPr>
          <xdr:cNvSpPr/>
        </xdr:nvSpPr>
        <xdr:spPr>
          <a:xfrm>
            <a:off x="9315328" y="600421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2000">
                <a:latin typeface="CiscoSansTT" panose="020B0503020201020303" pitchFamily="34" charset="0"/>
                <a:cs typeface="CiscoSansTT" panose="020B0503020201020303" pitchFamily="34" charset="0"/>
              </a:rPr>
              <a:t>N</a:t>
            </a:r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ew</a:t>
            </a:r>
          </a:p>
        </xdr:txBody>
      </xdr:sp>
      <xdr:sp macro="" textlink="">
        <xdr:nvSpPr>
          <xdr:cNvPr id="59" name="Star">
            <a:extLst>
              <a:ext uri="{FF2B5EF4-FFF2-40B4-BE49-F238E27FC236}">
                <a16:creationId xmlns:a16="http://schemas.microsoft.com/office/drawing/2014/main" id="{31E548AD-AC6F-E20D-5339-2686A772AA02}"/>
              </a:ext>
            </a:extLst>
          </xdr:cNvPr>
          <xdr:cNvSpPr/>
        </xdr:nvSpPr>
        <xdr:spPr>
          <a:xfrm rot="19211656">
            <a:off x="9243060" y="5905500"/>
            <a:ext cx="269715" cy="256558"/>
          </a:xfrm>
          <a:prstGeom prst="star5">
            <a:avLst/>
          </a:prstGeom>
          <a:solidFill>
            <a:srgbClr val="FFC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sp macro="" textlink="">
        <xdr:nvSpPr>
          <xdr:cNvPr id="63" name="Update">
            <a:extLst>
              <a:ext uri="{FF2B5EF4-FFF2-40B4-BE49-F238E27FC236}">
                <a16:creationId xmlns:a16="http://schemas.microsoft.com/office/drawing/2014/main" id="{30CD0A97-B7C1-43C4-D27C-0BF15583BDC0}"/>
              </a:ext>
            </a:extLst>
          </xdr:cNvPr>
          <xdr:cNvSpPr/>
        </xdr:nvSpPr>
        <xdr:spPr>
          <a:xfrm>
            <a:off x="9315328" y="599659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Update</a:t>
            </a:r>
          </a:p>
        </xdr:txBody>
      </xdr:sp>
    </xdr:grpSp>
    <xdr:clientData/>
  </xdr:twoCellAnchor>
  <xdr:twoCellAnchor>
    <xdr:from>
      <xdr:col>3</xdr:col>
      <xdr:colOff>8040</xdr:colOff>
      <xdr:row>1</xdr:row>
      <xdr:rowOff>20880</xdr:rowOff>
    </xdr:from>
    <xdr:to>
      <xdr:col>3</xdr:col>
      <xdr:colOff>6865183</xdr:colOff>
      <xdr:row>1</xdr:row>
      <xdr:rowOff>4592308</xdr:rowOff>
    </xdr:to>
    <xdr:grpSp>
      <xdr:nvGrpSpPr>
        <xdr:cNvPr id="4159" name="PartnerStage1G">
          <a:extLst>
            <a:ext uri="{FF2B5EF4-FFF2-40B4-BE49-F238E27FC236}">
              <a16:creationId xmlns:a16="http://schemas.microsoft.com/office/drawing/2014/main" id="{803524B8-DD3F-1BBD-29E1-E555DDB218FB}"/>
            </a:ext>
          </a:extLst>
        </xdr:cNvPr>
        <xdr:cNvGrpSpPr/>
      </xdr:nvGrpSpPr>
      <xdr:grpSpPr>
        <a:xfrm>
          <a:off x="8447190" y="220905"/>
          <a:ext cx="6780943" cy="4571428"/>
          <a:chOff x="8687220" y="219000"/>
          <a:chExt cx="6857143" cy="4571428"/>
        </a:xfrm>
      </xdr:grpSpPr>
      <xdr:pic>
        <xdr:nvPicPr>
          <xdr:cNvPr id="4096" name="PartnerStage1">
            <a:extLst>
              <a:ext uri="{FF2B5EF4-FFF2-40B4-BE49-F238E27FC236}">
                <a16:creationId xmlns:a16="http://schemas.microsoft.com/office/drawing/2014/main" id="{00000000-0008-0000-0300-0000001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687220" y="219000"/>
            <a:ext cx="6857143" cy="4571428"/>
          </a:xfrm>
          <a:prstGeom prst="rect">
            <a:avLst/>
          </a:prstGeom>
        </xdr:spPr>
      </xdr:pic>
      <xdr:sp macro="" textlink="">
        <xdr:nvSpPr>
          <xdr:cNvPr id="4125" name="Shapes(1)">
            <a:extLst>
              <a:ext uri="{FF2B5EF4-FFF2-40B4-BE49-F238E27FC236}">
                <a16:creationId xmlns:a16="http://schemas.microsoft.com/office/drawing/2014/main" id="{00000000-0008-0000-0300-00001D100000}"/>
              </a:ext>
            </a:extLst>
          </xdr:cNvPr>
          <xdr:cNvSpPr txBox="1"/>
        </xdr:nvSpPr>
        <xdr:spPr>
          <a:xfrm>
            <a:off x="9194537" y="1903020"/>
            <a:ext cx="5842509" cy="58477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Business Edition</a:t>
            </a:r>
          </a:p>
        </xdr:txBody>
      </xdr:sp>
      <xdr:sp macro="" textlink="">
        <xdr:nvSpPr>
          <xdr:cNvPr id="4126" name="Shapes(2)">
            <a:extLst>
              <a:ext uri="{FF2B5EF4-FFF2-40B4-BE49-F238E27FC236}">
                <a16:creationId xmlns:a16="http://schemas.microsoft.com/office/drawing/2014/main" id="{00000000-0008-0000-0300-00001E100000}"/>
              </a:ext>
            </a:extLst>
          </xdr:cNvPr>
          <xdr:cNvSpPr txBox="1"/>
        </xdr:nvSpPr>
        <xdr:spPr>
          <a:xfrm>
            <a:off x="9194537" y="2455791"/>
            <a:ext cx="5842509" cy="58477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4K/6K/7K</a:t>
            </a:r>
          </a:p>
        </xdr:txBody>
      </xdr:sp>
      <xdr:sp macro="" textlink="">
        <xdr:nvSpPr>
          <xdr:cNvPr id="4127" name="Shapes(3)">
            <a:extLst>
              <a:ext uri="{FF2B5EF4-FFF2-40B4-BE49-F238E27FC236}">
                <a16:creationId xmlns:a16="http://schemas.microsoft.com/office/drawing/2014/main" id="{00000000-0008-0000-0300-00001F100000}"/>
              </a:ext>
            </a:extLst>
          </xdr:cNvPr>
          <xdr:cNvSpPr txBox="1"/>
        </xdr:nvSpPr>
        <xdr:spPr>
          <a:xfrm>
            <a:off x="9194537" y="3008562"/>
            <a:ext cx="5842509" cy="58477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Practice Development - Japanese</a:t>
            </a:r>
          </a:p>
        </xdr:txBody>
      </xdr:sp>
      <xdr:sp macro="" textlink="">
        <xdr:nvSpPr>
          <xdr:cNvPr id="4129" name="New">
            <a:extLst>
              <a:ext uri="{FF2B5EF4-FFF2-40B4-BE49-F238E27FC236}">
                <a16:creationId xmlns:a16="http://schemas.microsoft.com/office/drawing/2014/main" id="{726F39BD-4716-4119-9D1F-5FDDAC86CD08}"/>
              </a:ext>
            </a:extLst>
          </xdr:cNvPr>
          <xdr:cNvSpPr/>
        </xdr:nvSpPr>
        <xdr:spPr>
          <a:xfrm>
            <a:off x="9315328" y="118075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2000">
                <a:latin typeface="CiscoSansTT" panose="020B0503020201020303" pitchFamily="34" charset="0"/>
                <a:cs typeface="CiscoSansTT" panose="020B0503020201020303" pitchFamily="34" charset="0"/>
              </a:rPr>
              <a:t>N</a:t>
            </a:r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ew</a:t>
            </a:r>
          </a:p>
        </xdr:txBody>
      </xdr:sp>
      <xdr:sp macro="" textlink="">
        <xdr:nvSpPr>
          <xdr:cNvPr id="4130" name="Star">
            <a:extLst>
              <a:ext uri="{FF2B5EF4-FFF2-40B4-BE49-F238E27FC236}">
                <a16:creationId xmlns:a16="http://schemas.microsoft.com/office/drawing/2014/main" id="{38937167-B8C4-ED62-61C6-EEF2ECD61D8D}"/>
              </a:ext>
            </a:extLst>
          </xdr:cNvPr>
          <xdr:cNvSpPr/>
        </xdr:nvSpPr>
        <xdr:spPr>
          <a:xfrm rot="19211656">
            <a:off x="9243060" y="1082040"/>
            <a:ext cx="269715" cy="256558"/>
          </a:xfrm>
          <a:prstGeom prst="star5">
            <a:avLst/>
          </a:prstGeom>
          <a:solidFill>
            <a:srgbClr val="FFC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sp macro="" textlink="">
        <xdr:nvSpPr>
          <xdr:cNvPr id="4132" name="Update">
            <a:extLst>
              <a:ext uri="{FF2B5EF4-FFF2-40B4-BE49-F238E27FC236}">
                <a16:creationId xmlns:a16="http://schemas.microsoft.com/office/drawing/2014/main" id="{044D96FF-5417-1B2B-42F4-CAAEB9D10F1C}"/>
              </a:ext>
            </a:extLst>
          </xdr:cNvPr>
          <xdr:cNvSpPr/>
        </xdr:nvSpPr>
        <xdr:spPr>
          <a:xfrm>
            <a:off x="9315328" y="117313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Update</a:t>
            </a:r>
          </a:p>
        </xdr:txBody>
      </xdr:sp>
    </xdr:grpSp>
    <xdr:clientData/>
  </xdr:twoCellAnchor>
  <xdr:twoCellAnchor>
    <xdr:from>
      <xdr:col>0</xdr:col>
      <xdr:colOff>835800</xdr:colOff>
      <xdr:row>5</xdr:row>
      <xdr:rowOff>43740</xdr:rowOff>
    </xdr:from>
    <xdr:to>
      <xdr:col>1</xdr:col>
      <xdr:colOff>6839503</xdr:colOff>
      <xdr:row>5</xdr:row>
      <xdr:rowOff>4615168</xdr:rowOff>
    </xdr:to>
    <xdr:grpSp>
      <xdr:nvGrpSpPr>
        <xdr:cNvPr id="4153" name="TrackG">
          <a:extLst>
            <a:ext uri="{FF2B5EF4-FFF2-40B4-BE49-F238E27FC236}">
              <a16:creationId xmlns:a16="http://schemas.microsoft.com/office/drawing/2014/main" id="{B1B2CED1-17B8-4117-1E55-06EC992A32C7}"/>
            </a:ext>
          </a:extLst>
        </xdr:cNvPr>
        <xdr:cNvGrpSpPr/>
      </xdr:nvGrpSpPr>
      <xdr:grpSpPr>
        <a:xfrm>
          <a:off x="826275" y="19522365"/>
          <a:ext cx="6794278" cy="4571428"/>
          <a:chOff x="835800" y="19535700"/>
          <a:chExt cx="6857143" cy="4571428"/>
        </a:xfrm>
      </xdr:grpSpPr>
      <xdr:pic>
        <xdr:nvPicPr>
          <xdr:cNvPr id="54" name="Track">
            <a:extLst>
              <a:ext uri="{FF2B5EF4-FFF2-40B4-BE49-F238E27FC236}">
                <a16:creationId xmlns:a16="http://schemas.microsoft.com/office/drawing/2014/main" id="{00000000-0008-0000-0300-00003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35800" y="19535700"/>
            <a:ext cx="6857143" cy="4571428"/>
          </a:xfrm>
          <a:prstGeom prst="rect">
            <a:avLst/>
          </a:prstGeom>
        </xdr:spPr>
      </xdr:pic>
      <xdr:sp macro="" textlink="">
        <xdr:nvSpPr>
          <xdr:cNvPr id="4110" name="Shapes(1)">
            <a:extLst>
              <a:ext uri="{FF2B5EF4-FFF2-40B4-BE49-F238E27FC236}">
                <a16:creationId xmlns:a16="http://schemas.microsoft.com/office/drawing/2014/main" id="{00000000-0008-0000-0300-00000E100000}"/>
              </a:ext>
            </a:extLst>
          </xdr:cNvPr>
          <xdr:cNvSpPr txBox="1"/>
        </xdr:nvSpPr>
        <xdr:spPr>
          <a:xfrm>
            <a:off x="1343117" y="21204480"/>
            <a:ext cx="5842509" cy="58477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Customer Success Manager</a:t>
            </a:r>
          </a:p>
        </xdr:txBody>
      </xdr:sp>
      <xdr:sp macro="" textlink="">
        <xdr:nvSpPr>
          <xdr:cNvPr id="4111" name="Shapes(2)">
            <a:extLst>
              <a:ext uri="{FF2B5EF4-FFF2-40B4-BE49-F238E27FC236}">
                <a16:creationId xmlns:a16="http://schemas.microsoft.com/office/drawing/2014/main" id="{00000000-0008-0000-0300-00000F100000}"/>
              </a:ext>
            </a:extLst>
          </xdr:cNvPr>
          <xdr:cNvSpPr txBox="1"/>
        </xdr:nvSpPr>
        <xdr:spPr>
          <a:xfrm>
            <a:off x="1343117" y="21757251"/>
            <a:ext cx="5842509" cy="58477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Partner Managed Services</a:t>
            </a:r>
          </a:p>
        </xdr:txBody>
      </xdr:sp>
      <xdr:sp macro="" textlink="">
        <xdr:nvSpPr>
          <xdr:cNvPr id="4112" name="Shapes(3)">
            <a:extLst>
              <a:ext uri="{FF2B5EF4-FFF2-40B4-BE49-F238E27FC236}">
                <a16:creationId xmlns:a16="http://schemas.microsoft.com/office/drawing/2014/main" id="{00000000-0008-0000-0300-000010100000}"/>
              </a:ext>
            </a:extLst>
          </xdr:cNvPr>
          <xdr:cNvSpPr txBox="1"/>
        </xdr:nvSpPr>
        <xdr:spPr>
          <a:xfrm>
            <a:off x="1343117" y="22310022"/>
            <a:ext cx="5842509" cy="58477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Sales</a:t>
            </a:r>
          </a:p>
        </xdr:txBody>
      </xdr:sp>
      <xdr:sp macro="" textlink="">
        <xdr:nvSpPr>
          <xdr:cNvPr id="27" name="New">
            <a:extLst>
              <a:ext uri="{FF2B5EF4-FFF2-40B4-BE49-F238E27FC236}">
                <a16:creationId xmlns:a16="http://schemas.microsoft.com/office/drawing/2014/main" id="{184DFA72-C949-A768-4DCC-7FE00FD07D77}"/>
              </a:ext>
            </a:extLst>
          </xdr:cNvPr>
          <xdr:cNvSpPr/>
        </xdr:nvSpPr>
        <xdr:spPr>
          <a:xfrm>
            <a:off x="1459108" y="2049745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2000">
                <a:latin typeface="CiscoSansTT" panose="020B0503020201020303" pitchFamily="34" charset="0"/>
                <a:cs typeface="CiscoSansTT" panose="020B0503020201020303" pitchFamily="34" charset="0"/>
              </a:rPr>
              <a:t>N</a:t>
            </a:r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ew</a:t>
            </a:r>
          </a:p>
        </xdr:txBody>
      </xdr:sp>
      <xdr:sp macro="" textlink="">
        <xdr:nvSpPr>
          <xdr:cNvPr id="28" name="Star">
            <a:extLst>
              <a:ext uri="{FF2B5EF4-FFF2-40B4-BE49-F238E27FC236}">
                <a16:creationId xmlns:a16="http://schemas.microsoft.com/office/drawing/2014/main" id="{76D11EC9-9EDB-6F59-D87C-A12AE94809B2}"/>
              </a:ext>
            </a:extLst>
          </xdr:cNvPr>
          <xdr:cNvSpPr/>
        </xdr:nvSpPr>
        <xdr:spPr>
          <a:xfrm rot="19211656">
            <a:off x="1386840" y="20398740"/>
            <a:ext cx="269715" cy="256558"/>
          </a:xfrm>
          <a:prstGeom prst="star5">
            <a:avLst/>
          </a:prstGeom>
          <a:solidFill>
            <a:srgbClr val="FFC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sp macro="" textlink="">
        <xdr:nvSpPr>
          <xdr:cNvPr id="30" name="Update">
            <a:extLst>
              <a:ext uri="{FF2B5EF4-FFF2-40B4-BE49-F238E27FC236}">
                <a16:creationId xmlns:a16="http://schemas.microsoft.com/office/drawing/2014/main" id="{12BE1FDD-A194-EC09-4EC2-CD1429494602}"/>
              </a:ext>
            </a:extLst>
          </xdr:cNvPr>
          <xdr:cNvSpPr/>
        </xdr:nvSpPr>
        <xdr:spPr>
          <a:xfrm>
            <a:off x="1459108" y="2048983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Update</a:t>
            </a:r>
          </a:p>
        </xdr:txBody>
      </xdr:sp>
    </xdr:grpSp>
    <xdr:clientData/>
  </xdr:twoCellAnchor>
  <xdr:twoCellAnchor>
    <xdr:from>
      <xdr:col>0</xdr:col>
      <xdr:colOff>835800</xdr:colOff>
      <xdr:row>4</xdr:row>
      <xdr:rowOff>34710</xdr:rowOff>
    </xdr:from>
    <xdr:to>
      <xdr:col>1</xdr:col>
      <xdr:colOff>6839503</xdr:colOff>
      <xdr:row>4</xdr:row>
      <xdr:rowOff>4606138</xdr:rowOff>
    </xdr:to>
    <xdr:grpSp>
      <xdr:nvGrpSpPr>
        <xdr:cNvPr id="4152" name="OGG">
          <a:extLst>
            <a:ext uri="{FF2B5EF4-FFF2-40B4-BE49-F238E27FC236}">
              <a16:creationId xmlns:a16="http://schemas.microsoft.com/office/drawing/2014/main" id="{34A7655C-4C52-AA3A-4A89-41F048BE2EE7}"/>
            </a:ext>
          </a:extLst>
        </xdr:cNvPr>
        <xdr:cNvGrpSpPr/>
      </xdr:nvGrpSpPr>
      <xdr:grpSpPr>
        <a:xfrm>
          <a:off x="826275" y="14693685"/>
          <a:ext cx="6794278" cy="4571428"/>
          <a:chOff x="835800" y="14703210"/>
          <a:chExt cx="6857143" cy="4571428"/>
        </a:xfrm>
      </xdr:grpSpPr>
      <xdr:pic>
        <xdr:nvPicPr>
          <xdr:cNvPr id="52" name="OG">
            <a:extLst>
              <a:ext uri="{FF2B5EF4-FFF2-40B4-BE49-F238E27FC236}">
                <a16:creationId xmlns:a16="http://schemas.microsoft.com/office/drawing/2014/main" id="{00000000-0008-0000-0300-00003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35800" y="14703210"/>
            <a:ext cx="6857143" cy="4571428"/>
          </a:xfrm>
          <a:prstGeom prst="rect">
            <a:avLst/>
          </a:prstGeom>
        </xdr:spPr>
      </xdr:pic>
      <xdr:sp macro="" textlink="">
        <xdr:nvSpPr>
          <xdr:cNvPr id="4107" name="Shapes(1)">
            <a:extLst>
              <a:ext uri="{FF2B5EF4-FFF2-40B4-BE49-F238E27FC236}">
                <a16:creationId xmlns:a16="http://schemas.microsoft.com/office/drawing/2014/main" id="{00000000-0008-0000-0300-00000B100000}"/>
              </a:ext>
            </a:extLst>
          </xdr:cNvPr>
          <xdr:cNvSpPr txBox="1"/>
        </xdr:nvSpPr>
        <xdr:spPr>
          <a:xfrm>
            <a:off x="1343117" y="16371990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Business Edition</a:t>
            </a:r>
          </a:p>
        </xdr:txBody>
      </xdr:sp>
      <xdr:sp macro="" textlink="">
        <xdr:nvSpPr>
          <xdr:cNvPr id="4108" name="Shapes(2)">
            <a:extLst>
              <a:ext uri="{FF2B5EF4-FFF2-40B4-BE49-F238E27FC236}">
                <a16:creationId xmlns:a16="http://schemas.microsoft.com/office/drawing/2014/main" id="{00000000-0008-0000-0300-00000C100000}"/>
              </a:ext>
            </a:extLst>
          </xdr:cNvPr>
          <xdr:cNvSpPr txBox="1"/>
        </xdr:nvSpPr>
        <xdr:spPr>
          <a:xfrm>
            <a:off x="1343117" y="16924761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4K/6K/7K</a:t>
            </a:r>
          </a:p>
        </xdr:txBody>
      </xdr:sp>
      <xdr:sp macro="" textlink="">
        <xdr:nvSpPr>
          <xdr:cNvPr id="4109" name="Shapes(3)">
            <a:extLst>
              <a:ext uri="{FF2B5EF4-FFF2-40B4-BE49-F238E27FC236}">
                <a16:creationId xmlns:a16="http://schemas.microsoft.com/office/drawing/2014/main" id="{00000000-0008-0000-0300-00000D100000}"/>
              </a:ext>
            </a:extLst>
          </xdr:cNvPr>
          <xdr:cNvSpPr txBox="1"/>
        </xdr:nvSpPr>
        <xdr:spPr>
          <a:xfrm>
            <a:off x="1343117" y="17477532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Pre-Sales</a:t>
            </a:r>
          </a:p>
        </xdr:txBody>
      </xdr:sp>
      <xdr:sp macro="" textlink="">
        <xdr:nvSpPr>
          <xdr:cNvPr id="21" name="New">
            <a:extLst>
              <a:ext uri="{FF2B5EF4-FFF2-40B4-BE49-F238E27FC236}">
                <a16:creationId xmlns:a16="http://schemas.microsoft.com/office/drawing/2014/main" id="{B07274E8-F948-920A-038A-A47545AAC3A2}"/>
              </a:ext>
            </a:extLst>
          </xdr:cNvPr>
          <xdr:cNvSpPr/>
        </xdr:nvSpPr>
        <xdr:spPr>
          <a:xfrm>
            <a:off x="1466728" y="1568161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2000">
                <a:latin typeface="CiscoSansTT" panose="020B0503020201020303" pitchFamily="34" charset="0"/>
                <a:cs typeface="CiscoSansTT" panose="020B0503020201020303" pitchFamily="34" charset="0"/>
              </a:rPr>
              <a:t>N</a:t>
            </a:r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ew</a:t>
            </a:r>
          </a:p>
        </xdr:txBody>
      </xdr:sp>
      <xdr:sp macro="" textlink="">
        <xdr:nvSpPr>
          <xdr:cNvPr id="22" name="Star">
            <a:extLst>
              <a:ext uri="{FF2B5EF4-FFF2-40B4-BE49-F238E27FC236}">
                <a16:creationId xmlns:a16="http://schemas.microsoft.com/office/drawing/2014/main" id="{57665A61-FF0D-E039-6E16-C5E71E9A5301}"/>
              </a:ext>
            </a:extLst>
          </xdr:cNvPr>
          <xdr:cNvSpPr/>
        </xdr:nvSpPr>
        <xdr:spPr>
          <a:xfrm rot="19211656">
            <a:off x="1394460" y="15582900"/>
            <a:ext cx="269715" cy="256558"/>
          </a:xfrm>
          <a:prstGeom prst="star5">
            <a:avLst/>
          </a:prstGeom>
          <a:solidFill>
            <a:srgbClr val="FFC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sp macro="" textlink="">
        <xdr:nvSpPr>
          <xdr:cNvPr id="24" name="Update">
            <a:extLst>
              <a:ext uri="{FF2B5EF4-FFF2-40B4-BE49-F238E27FC236}">
                <a16:creationId xmlns:a16="http://schemas.microsoft.com/office/drawing/2014/main" id="{0BA5E2B6-0A8B-008C-120B-22C398093FA2}"/>
              </a:ext>
            </a:extLst>
          </xdr:cNvPr>
          <xdr:cNvSpPr/>
        </xdr:nvSpPr>
        <xdr:spPr>
          <a:xfrm>
            <a:off x="1466728" y="1567399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Update</a:t>
            </a:r>
          </a:p>
        </xdr:txBody>
      </xdr:sp>
    </xdr:grpSp>
    <xdr:clientData/>
  </xdr:twoCellAnchor>
  <xdr:twoCellAnchor>
    <xdr:from>
      <xdr:col>0</xdr:col>
      <xdr:colOff>835800</xdr:colOff>
      <xdr:row>3</xdr:row>
      <xdr:rowOff>25680</xdr:rowOff>
    </xdr:from>
    <xdr:to>
      <xdr:col>1</xdr:col>
      <xdr:colOff>6839503</xdr:colOff>
      <xdr:row>3</xdr:row>
      <xdr:rowOff>4597108</xdr:rowOff>
    </xdr:to>
    <xdr:grpSp>
      <xdr:nvGrpSpPr>
        <xdr:cNvPr id="4151" name="Stage3G">
          <a:extLst>
            <a:ext uri="{FF2B5EF4-FFF2-40B4-BE49-F238E27FC236}">
              <a16:creationId xmlns:a16="http://schemas.microsoft.com/office/drawing/2014/main" id="{20C8DDDB-D5C9-7B8C-D645-22782E9371CF}"/>
            </a:ext>
          </a:extLst>
        </xdr:cNvPr>
        <xdr:cNvGrpSpPr/>
      </xdr:nvGrpSpPr>
      <xdr:grpSpPr>
        <a:xfrm>
          <a:off x="826275" y="9865005"/>
          <a:ext cx="6794278" cy="4571428"/>
          <a:chOff x="835800" y="9870720"/>
          <a:chExt cx="6857143" cy="4571428"/>
        </a:xfrm>
      </xdr:grpSpPr>
      <xdr:pic>
        <xdr:nvPicPr>
          <xdr:cNvPr id="50" name="Stage3">
            <a:extLst>
              <a:ext uri="{FF2B5EF4-FFF2-40B4-BE49-F238E27FC236}">
                <a16:creationId xmlns:a16="http://schemas.microsoft.com/office/drawing/2014/main" id="{00000000-0008-0000-0300-00003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35800" y="9870720"/>
            <a:ext cx="6857143" cy="4571428"/>
          </a:xfrm>
          <a:prstGeom prst="rect">
            <a:avLst/>
          </a:prstGeom>
        </xdr:spPr>
      </xdr:pic>
      <xdr:sp macro="" textlink="">
        <xdr:nvSpPr>
          <xdr:cNvPr id="4104" name="Shapes(1)">
            <a:extLst>
              <a:ext uri="{FF2B5EF4-FFF2-40B4-BE49-F238E27FC236}">
                <a16:creationId xmlns:a16="http://schemas.microsoft.com/office/drawing/2014/main" id="{00000000-0008-0000-0300-000008100000}"/>
              </a:ext>
            </a:extLst>
          </xdr:cNvPr>
          <xdr:cNvSpPr txBox="1"/>
        </xdr:nvSpPr>
        <xdr:spPr>
          <a:xfrm>
            <a:off x="1343117" y="11539500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Business Edition</a:t>
            </a:r>
          </a:p>
        </xdr:txBody>
      </xdr:sp>
      <xdr:sp macro="" textlink="">
        <xdr:nvSpPr>
          <xdr:cNvPr id="4105" name="Shapes(2)">
            <a:extLst>
              <a:ext uri="{FF2B5EF4-FFF2-40B4-BE49-F238E27FC236}">
                <a16:creationId xmlns:a16="http://schemas.microsoft.com/office/drawing/2014/main" id="{00000000-0008-0000-0300-000009100000}"/>
              </a:ext>
            </a:extLst>
          </xdr:cNvPr>
          <xdr:cNvSpPr txBox="1"/>
        </xdr:nvSpPr>
        <xdr:spPr>
          <a:xfrm>
            <a:off x="1343117" y="12092271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4K/6K/7K</a:t>
            </a:r>
          </a:p>
        </xdr:txBody>
      </xdr:sp>
      <xdr:sp macro="" textlink="">
        <xdr:nvSpPr>
          <xdr:cNvPr id="4106" name="Shapes(3)">
            <a:extLst>
              <a:ext uri="{FF2B5EF4-FFF2-40B4-BE49-F238E27FC236}">
                <a16:creationId xmlns:a16="http://schemas.microsoft.com/office/drawing/2014/main" id="{00000000-0008-0000-0300-00000A100000}"/>
              </a:ext>
            </a:extLst>
          </xdr:cNvPr>
          <xdr:cNvSpPr txBox="1"/>
        </xdr:nvSpPr>
        <xdr:spPr>
          <a:xfrm>
            <a:off x="1343117" y="12645042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Deployment - Japanese</a:t>
            </a:r>
          </a:p>
        </xdr:txBody>
      </xdr:sp>
      <xdr:sp macro="" textlink="">
        <xdr:nvSpPr>
          <xdr:cNvPr id="15" name="New">
            <a:extLst>
              <a:ext uri="{FF2B5EF4-FFF2-40B4-BE49-F238E27FC236}">
                <a16:creationId xmlns:a16="http://schemas.microsoft.com/office/drawing/2014/main" id="{D134443D-8FFE-7FD5-FE6B-B257CCEB7A68}"/>
              </a:ext>
            </a:extLst>
          </xdr:cNvPr>
          <xdr:cNvSpPr/>
        </xdr:nvSpPr>
        <xdr:spPr>
          <a:xfrm>
            <a:off x="1466728" y="1086577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2000">
                <a:latin typeface="CiscoSansTT" panose="020B0503020201020303" pitchFamily="34" charset="0"/>
                <a:cs typeface="CiscoSansTT" panose="020B0503020201020303" pitchFamily="34" charset="0"/>
              </a:rPr>
              <a:t>N</a:t>
            </a:r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ew</a:t>
            </a:r>
          </a:p>
        </xdr:txBody>
      </xdr:sp>
      <xdr:sp macro="" textlink="">
        <xdr:nvSpPr>
          <xdr:cNvPr id="16" name="Star">
            <a:extLst>
              <a:ext uri="{FF2B5EF4-FFF2-40B4-BE49-F238E27FC236}">
                <a16:creationId xmlns:a16="http://schemas.microsoft.com/office/drawing/2014/main" id="{37F38979-7153-EF54-1321-DEA127A0C0E9}"/>
              </a:ext>
            </a:extLst>
          </xdr:cNvPr>
          <xdr:cNvSpPr/>
        </xdr:nvSpPr>
        <xdr:spPr>
          <a:xfrm rot="19211656">
            <a:off x="1394460" y="10767060"/>
            <a:ext cx="269715" cy="256558"/>
          </a:xfrm>
          <a:prstGeom prst="star5">
            <a:avLst/>
          </a:prstGeom>
          <a:solidFill>
            <a:srgbClr val="FFC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sp macro="" textlink="">
        <xdr:nvSpPr>
          <xdr:cNvPr id="18" name="Update">
            <a:extLst>
              <a:ext uri="{FF2B5EF4-FFF2-40B4-BE49-F238E27FC236}">
                <a16:creationId xmlns:a16="http://schemas.microsoft.com/office/drawing/2014/main" id="{9C125D76-6B41-A9C9-0E56-2CC19C0069BD}"/>
              </a:ext>
            </a:extLst>
          </xdr:cNvPr>
          <xdr:cNvSpPr/>
        </xdr:nvSpPr>
        <xdr:spPr>
          <a:xfrm>
            <a:off x="1466728" y="1085815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Update</a:t>
            </a:r>
          </a:p>
        </xdr:txBody>
      </xdr:sp>
    </xdr:grpSp>
    <xdr:clientData/>
  </xdr:twoCellAnchor>
  <xdr:twoCellAnchor>
    <xdr:from>
      <xdr:col>0</xdr:col>
      <xdr:colOff>790080</xdr:colOff>
      <xdr:row>2</xdr:row>
      <xdr:rowOff>16650</xdr:rowOff>
    </xdr:from>
    <xdr:to>
      <xdr:col>1</xdr:col>
      <xdr:colOff>6793783</xdr:colOff>
      <xdr:row>2</xdr:row>
      <xdr:rowOff>4588078</xdr:rowOff>
    </xdr:to>
    <xdr:grpSp>
      <xdr:nvGrpSpPr>
        <xdr:cNvPr id="4150" name="Stage2G">
          <a:extLst>
            <a:ext uri="{FF2B5EF4-FFF2-40B4-BE49-F238E27FC236}">
              <a16:creationId xmlns:a16="http://schemas.microsoft.com/office/drawing/2014/main" id="{78BE448C-3A9C-F72C-5CFA-E936D846CA47}"/>
            </a:ext>
          </a:extLst>
        </xdr:cNvPr>
        <xdr:cNvGrpSpPr/>
      </xdr:nvGrpSpPr>
      <xdr:grpSpPr>
        <a:xfrm>
          <a:off x="790080" y="5036325"/>
          <a:ext cx="6832378" cy="4571428"/>
          <a:chOff x="790080" y="5038230"/>
          <a:chExt cx="6857143" cy="4571428"/>
        </a:xfrm>
      </xdr:grpSpPr>
      <xdr:pic>
        <xdr:nvPicPr>
          <xdr:cNvPr id="48" name="Stage2">
            <a:extLst>
              <a:ext uri="{FF2B5EF4-FFF2-40B4-BE49-F238E27FC236}">
                <a16:creationId xmlns:a16="http://schemas.microsoft.com/office/drawing/2014/main" id="{00000000-0008-0000-0300-00003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90080" y="5038230"/>
            <a:ext cx="6857143" cy="4571428"/>
          </a:xfrm>
          <a:prstGeom prst="rect">
            <a:avLst/>
          </a:prstGeom>
        </xdr:spPr>
      </xdr:pic>
      <xdr:sp macro="" textlink="">
        <xdr:nvSpPr>
          <xdr:cNvPr id="4101" name="Shapes(1)">
            <a:extLst>
              <a:ext uri="{FF2B5EF4-FFF2-40B4-BE49-F238E27FC236}">
                <a16:creationId xmlns:a16="http://schemas.microsoft.com/office/drawing/2014/main" id="{00000000-0008-0000-0300-000005100000}"/>
              </a:ext>
            </a:extLst>
          </xdr:cNvPr>
          <xdr:cNvSpPr txBox="1"/>
        </xdr:nvSpPr>
        <xdr:spPr>
          <a:xfrm>
            <a:off x="1297397" y="6703620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Business Edition</a:t>
            </a:r>
          </a:p>
        </xdr:txBody>
      </xdr:sp>
      <xdr:sp macro="" textlink="">
        <xdr:nvSpPr>
          <xdr:cNvPr id="4102" name="Shapes(2)">
            <a:extLst>
              <a:ext uri="{FF2B5EF4-FFF2-40B4-BE49-F238E27FC236}">
                <a16:creationId xmlns:a16="http://schemas.microsoft.com/office/drawing/2014/main" id="{00000000-0008-0000-0300-000006100000}"/>
              </a:ext>
            </a:extLst>
          </xdr:cNvPr>
          <xdr:cNvSpPr txBox="1"/>
        </xdr:nvSpPr>
        <xdr:spPr>
          <a:xfrm>
            <a:off x="1297397" y="7256391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4K/6K/7K</a:t>
            </a:r>
          </a:p>
        </xdr:txBody>
      </xdr:sp>
      <xdr:sp macro="" textlink="">
        <xdr:nvSpPr>
          <xdr:cNvPr id="4103" name="Shapes(3)">
            <a:extLst>
              <a:ext uri="{FF2B5EF4-FFF2-40B4-BE49-F238E27FC236}">
                <a16:creationId xmlns:a16="http://schemas.microsoft.com/office/drawing/2014/main" id="{00000000-0008-0000-0300-000007100000}"/>
              </a:ext>
            </a:extLst>
          </xdr:cNvPr>
          <xdr:cNvSpPr txBox="1"/>
        </xdr:nvSpPr>
        <xdr:spPr>
          <a:xfrm>
            <a:off x="1297397" y="7809162"/>
            <a:ext cx="5842509" cy="61023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Sales - Japanese</a:t>
            </a:r>
          </a:p>
        </xdr:txBody>
      </xdr:sp>
      <xdr:sp macro="" textlink="">
        <xdr:nvSpPr>
          <xdr:cNvPr id="9" name="New">
            <a:extLst>
              <a:ext uri="{FF2B5EF4-FFF2-40B4-BE49-F238E27FC236}">
                <a16:creationId xmlns:a16="http://schemas.microsoft.com/office/drawing/2014/main" id="{0F71727F-A68E-37A6-A3E2-79DC02D5D742}"/>
              </a:ext>
            </a:extLst>
          </xdr:cNvPr>
          <xdr:cNvSpPr/>
        </xdr:nvSpPr>
        <xdr:spPr>
          <a:xfrm>
            <a:off x="1421008" y="600421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2000">
                <a:latin typeface="CiscoSansTT" panose="020B0503020201020303" pitchFamily="34" charset="0"/>
                <a:cs typeface="CiscoSansTT" panose="020B0503020201020303" pitchFamily="34" charset="0"/>
              </a:rPr>
              <a:t>N</a:t>
            </a:r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ew</a:t>
            </a:r>
          </a:p>
        </xdr:txBody>
      </xdr:sp>
      <xdr:sp macro="" textlink="">
        <xdr:nvSpPr>
          <xdr:cNvPr id="10" name="Star">
            <a:extLst>
              <a:ext uri="{FF2B5EF4-FFF2-40B4-BE49-F238E27FC236}">
                <a16:creationId xmlns:a16="http://schemas.microsoft.com/office/drawing/2014/main" id="{21D46348-A556-34EF-12CC-7597C2F1D0C1}"/>
              </a:ext>
            </a:extLst>
          </xdr:cNvPr>
          <xdr:cNvSpPr/>
        </xdr:nvSpPr>
        <xdr:spPr>
          <a:xfrm rot="19211656">
            <a:off x="1348740" y="5905500"/>
            <a:ext cx="269715" cy="256558"/>
          </a:xfrm>
          <a:prstGeom prst="star5">
            <a:avLst/>
          </a:prstGeom>
          <a:solidFill>
            <a:srgbClr val="FFC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sp macro="" textlink="">
        <xdr:nvSpPr>
          <xdr:cNvPr id="12" name="Update">
            <a:extLst>
              <a:ext uri="{FF2B5EF4-FFF2-40B4-BE49-F238E27FC236}">
                <a16:creationId xmlns:a16="http://schemas.microsoft.com/office/drawing/2014/main" id="{73F3DA99-327F-EE3D-55C1-0AF3067DA61D}"/>
              </a:ext>
            </a:extLst>
          </xdr:cNvPr>
          <xdr:cNvSpPr/>
        </xdr:nvSpPr>
        <xdr:spPr>
          <a:xfrm>
            <a:off x="1421008" y="599659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Update</a:t>
            </a:r>
          </a:p>
        </xdr:txBody>
      </xdr:sp>
    </xdr:grpSp>
    <xdr:clientData/>
  </xdr:twoCellAnchor>
  <xdr:twoCellAnchor>
    <xdr:from>
      <xdr:col>0</xdr:col>
      <xdr:colOff>835800</xdr:colOff>
      <xdr:row>1</xdr:row>
      <xdr:rowOff>7620</xdr:rowOff>
    </xdr:from>
    <xdr:to>
      <xdr:col>1</xdr:col>
      <xdr:colOff>6839503</xdr:colOff>
      <xdr:row>1</xdr:row>
      <xdr:rowOff>4579048</xdr:rowOff>
    </xdr:to>
    <xdr:grpSp>
      <xdr:nvGrpSpPr>
        <xdr:cNvPr id="4146" name="Stage1G">
          <a:extLst>
            <a:ext uri="{FF2B5EF4-FFF2-40B4-BE49-F238E27FC236}">
              <a16:creationId xmlns:a16="http://schemas.microsoft.com/office/drawing/2014/main" id="{435EA0ED-DDCE-28AE-442F-A8EECBA41460}"/>
            </a:ext>
          </a:extLst>
        </xdr:cNvPr>
        <xdr:cNvGrpSpPr/>
      </xdr:nvGrpSpPr>
      <xdr:grpSpPr>
        <a:xfrm>
          <a:off x="826275" y="207645"/>
          <a:ext cx="6794278" cy="4571428"/>
          <a:chOff x="835800" y="205740"/>
          <a:chExt cx="6857143" cy="4571428"/>
        </a:xfrm>
      </xdr:grpSpPr>
      <xdr:pic>
        <xdr:nvPicPr>
          <xdr:cNvPr id="46" name="Stage1">
            <a:extLst>
              <a:ext uri="{FF2B5EF4-FFF2-40B4-BE49-F238E27FC236}">
                <a16:creationId xmlns:a16="http://schemas.microsoft.com/office/drawing/2014/main" id="{00000000-0008-0000-0300-00002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35800" y="205740"/>
            <a:ext cx="6857143" cy="4571428"/>
          </a:xfrm>
          <a:prstGeom prst="rect">
            <a:avLst/>
          </a:prstGeom>
        </xdr:spPr>
      </xdr:pic>
      <xdr:sp macro="" textlink="">
        <xdr:nvSpPr>
          <xdr:cNvPr id="4097" name="Shapes(1)">
            <a:extLst>
              <a:ext uri="{FF2B5EF4-FFF2-40B4-BE49-F238E27FC236}">
                <a16:creationId xmlns:a16="http://schemas.microsoft.com/office/drawing/2014/main" id="{00000000-0008-0000-0300-000001100000}"/>
              </a:ext>
            </a:extLst>
          </xdr:cNvPr>
          <xdr:cNvSpPr txBox="1"/>
        </xdr:nvSpPr>
        <xdr:spPr>
          <a:xfrm>
            <a:off x="1343117" y="1887780"/>
            <a:ext cx="5842509" cy="58477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Data Center</a:t>
            </a:r>
          </a:p>
        </xdr:txBody>
      </xdr:sp>
      <xdr:sp macro="" textlink="">
        <xdr:nvSpPr>
          <xdr:cNvPr id="4098" name="Shapes(2)">
            <a:extLst>
              <a:ext uri="{FF2B5EF4-FFF2-40B4-BE49-F238E27FC236}">
                <a16:creationId xmlns:a16="http://schemas.microsoft.com/office/drawing/2014/main" id="{00000000-0008-0000-0300-000002100000}"/>
              </a:ext>
            </a:extLst>
          </xdr:cNvPr>
          <xdr:cNvSpPr txBox="1"/>
        </xdr:nvSpPr>
        <xdr:spPr>
          <a:xfrm>
            <a:off x="1343117" y="2440551"/>
            <a:ext cx="5842509" cy="58477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Pre-Sales</a:t>
            </a:r>
          </a:p>
        </xdr:txBody>
      </xdr:sp>
      <xdr:sp macro="" textlink="">
        <xdr:nvSpPr>
          <xdr:cNvPr id="4100" name="Shapes(3)">
            <a:extLst>
              <a:ext uri="{FF2B5EF4-FFF2-40B4-BE49-F238E27FC236}">
                <a16:creationId xmlns:a16="http://schemas.microsoft.com/office/drawing/2014/main" id="{00000000-0008-0000-0300-000004100000}"/>
              </a:ext>
            </a:extLst>
          </xdr:cNvPr>
          <xdr:cNvSpPr txBox="1"/>
        </xdr:nvSpPr>
        <xdr:spPr>
          <a:xfrm>
            <a:off x="1343117" y="2970462"/>
            <a:ext cx="5842509" cy="58477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IN" sz="3200" b="1">
                <a:solidFill>
                  <a:schemeClr val="bg1"/>
                </a:solidFill>
                <a:latin typeface="CiscoSansTT" panose="020B0503020201020303" pitchFamily="34" charset="0"/>
                <a:cs typeface="CiscoSansTT" panose="020B0503020201020303" pitchFamily="34" charset="0"/>
              </a:rPr>
              <a:t>Chinese</a:t>
            </a:r>
          </a:p>
        </xdr:txBody>
      </xdr:sp>
      <xdr:sp macro="" textlink="">
        <xdr:nvSpPr>
          <xdr:cNvPr id="3" name="New">
            <a:extLst>
              <a:ext uri="{FF2B5EF4-FFF2-40B4-BE49-F238E27FC236}">
                <a16:creationId xmlns:a16="http://schemas.microsoft.com/office/drawing/2014/main" id="{25F2039A-92F5-D083-B4BE-2106116A654A}"/>
              </a:ext>
            </a:extLst>
          </xdr:cNvPr>
          <xdr:cNvSpPr/>
        </xdr:nvSpPr>
        <xdr:spPr>
          <a:xfrm>
            <a:off x="1466728" y="119599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2000">
                <a:latin typeface="CiscoSansTT" panose="020B0503020201020303" pitchFamily="34" charset="0"/>
                <a:cs typeface="CiscoSansTT" panose="020B0503020201020303" pitchFamily="34" charset="0"/>
              </a:rPr>
              <a:t>N</a:t>
            </a:r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ew</a:t>
            </a:r>
          </a:p>
        </xdr:txBody>
      </xdr:sp>
      <xdr:sp macro="" textlink="">
        <xdr:nvSpPr>
          <xdr:cNvPr id="4" name="Star">
            <a:extLst>
              <a:ext uri="{FF2B5EF4-FFF2-40B4-BE49-F238E27FC236}">
                <a16:creationId xmlns:a16="http://schemas.microsoft.com/office/drawing/2014/main" id="{EF14C657-A2B4-121D-F7E9-3D9AA5DD2E85}"/>
              </a:ext>
            </a:extLst>
          </xdr:cNvPr>
          <xdr:cNvSpPr/>
        </xdr:nvSpPr>
        <xdr:spPr>
          <a:xfrm rot="19211656">
            <a:off x="1394460" y="1097280"/>
            <a:ext cx="269715" cy="256558"/>
          </a:xfrm>
          <a:prstGeom prst="star5">
            <a:avLst/>
          </a:prstGeom>
          <a:solidFill>
            <a:srgbClr val="FFC000"/>
          </a:solidFill>
          <a:ln>
            <a:solidFill>
              <a:srgbClr val="FFC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IN"/>
          </a:p>
        </xdr:txBody>
      </xdr:sp>
      <xdr:sp macro="" textlink="">
        <xdr:nvSpPr>
          <xdr:cNvPr id="6" name="Update" hidden="1">
            <a:extLst>
              <a:ext uri="{FF2B5EF4-FFF2-40B4-BE49-F238E27FC236}">
                <a16:creationId xmlns:a16="http://schemas.microsoft.com/office/drawing/2014/main" id="{1E47CEC2-D7EB-97E0-E421-5DB6A8425B7E}"/>
              </a:ext>
            </a:extLst>
          </xdr:cNvPr>
          <xdr:cNvSpPr/>
        </xdr:nvSpPr>
        <xdr:spPr>
          <a:xfrm>
            <a:off x="1466728" y="1188378"/>
            <a:ext cx="1368311" cy="428883"/>
          </a:xfrm>
          <a:prstGeom prst="roundRect">
            <a:avLst>
              <a:gd name="adj" fmla="val 46311"/>
            </a:avLst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2000">
                <a:latin typeface="CiscoSansTT" panose="020B0503020201020303" pitchFamily="34" charset="0"/>
                <a:cs typeface="CiscoSansTT" panose="020B0503020201020303" pitchFamily="34" charset="0"/>
              </a:rPr>
              <a:t>Update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3798EF-A333-4004-B160-F7BB7072FC48}" name="Table13" displayName="Table13" ref="A19:K103" totalsRowShown="0" headerRowDxfId="25" dataDxfId="24" headerRowBorderDxfId="22" tableBorderDxfId="23">
  <autoFilter ref="A19:K103" xr:uid="{139E66CA-D47E-4FA5-83D3-F40EB107683C}"/>
  <tableColumns count="11">
    <tableColumn id="1" xr3:uid="{1A004B6F-88FF-4067-B334-FE679DF69280}" name="Section Order" dataDxfId="21"/>
    <tableColumn id="2" xr3:uid="{BF1C0ED3-78C0-416A-AFD3-429D00245A04}" name="Section Name" dataDxfId="20"/>
    <tableColumn id="3" xr3:uid="{25C6C2FC-C3BB-4202-8BDA-A4D3356F6A6C}" name="Section (M/O)" dataDxfId="19"/>
    <tableColumn id="4" xr3:uid="{0C6C65CE-1CA4-47AA-B5CA-EC4B910D788A}" name="Module Order" dataDxfId="18"/>
    <tableColumn id="5" xr3:uid="{A5BA531C-B100-487F-8AC9-7C1882CD9926}" name="Module Type" dataDxfId="17"/>
    <tableColumn id="6" xr3:uid="{45DF50A9-1C59-42F7-8667-508E69F6725B}" name="Module Title" dataDxfId="16"/>
    <tableColumn id="7" xr3:uid="{CEA7D4D4-156D-4419-ACF1-BDF9A5687B67}" name="Duration (mins)" dataDxfId="15"/>
    <tableColumn id="8" xr3:uid="{943DC0F1-2D92-4D6C-9A8B-1E6AD1E36C54}" name="Module Description" dataDxfId="14"/>
    <tableColumn id="9" xr3:uid="{B9A1DD10-C547-4A64-93F2-C6ED28BEB31F}" name="Module (M/O)" dataDxfId="13"/>
    <tableColumn id="10" xr3:uid="{EA3EBE57-8DC8-433D-B19F-FA25B6530D96}" name="Module File Name" dataDxfId="12"/>
    <tableColumn id="11" xr3:uid="{04AB566B-60B0-47D7-9214-98A886B4526C}" name="Module Link" dataDxfId="1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s.co/BBASP" TargetMode="External"/><Relationship Id="rId2" Type="http://schemas.openxmlformats.org/officeDocument/2006/relationships/hyperlink" Target="../../../../../:f:/s/CiscoBlackBeltPartnerAcademy/EuOqZdUPXNNGkfc2BtzzUXsBylYdqZXp2HizYynekxqDNQ?e=QeSQRV" TargetMode="External"/><Relationship Id="rId1" Type="http://schemas.openxmlformats.org/officeDocument/2006/relationships/hyperlink" Target="../../../../../:f:/s/CiscoBlackBeltPartnerAcademy/EucWzhY-ggNPobIMUnB6Z2IBguYhZY0l01Vhnwcoe4fB2g?e=A00g60" TargetMode="Externa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../:f:/s/CiscoBlackBeltPartnerAcademy/EucWzhY-ggNPobIMUnB6Z2IBguYhZY0l01Vhnwcoe4fB2g?e=A00g60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5B8B3-D777-4EE1-B5D9-784AFA21A8DD}">
  <dimension ref="A1:BG442"/>
  <sheetViews>
    <sheetView showGridLines="0" tabSelected="1" zoomScale="60" zoomScaleNormal="60" workbookViewId="0">
      <selection activeCell="H11" sqref="H11"/>
    </sheetView>
  </sheetViews>
  <sheetFormatPr defaultRowHeight="14.45"/>
  <cols>
    <col min="1" max="1" width="14.28515625" customWidth="1"/>
    <col min="2" max="2" width="33.28515625" customWidth="1"/>
    <col min="3" max="3" width="14.42578125" customWidth="1"/>
    <col min="4" max="4" width="19.42578125" customWidth="1"/>
    <col min="5" max="5" width="14.42578125" customWidth="1"/>
    <col min="6" max="6" width="55.7109375" customWidth="1"/>
    <col min="7" max="7" width="16.5703125" bestFit="1" customWidth="1"/>
    <col min="8" max="8" width="63" customWidth="1"/>
    <col min="9" max="9" width="14.42578125" customWidth="1"/>
    <col min="10" max="10" width="75" customWidth="1"/>
    <col min="11" max="11" width="15.85546875" customWidth="1"/>
    <col min="12" max="12" width="10" bestFit="1" customWidth="1"/>
    <col min="26" max="26" width="8.85546875" hidden="1" customWidth="1"/>
    <col min="27" max="27" width="22.42578125" hidden="1" customWidth="1"/>
    <col min="28" max="28" width="8.85546875" hidden="1" customWidth="1"/>
    <col min="29" max="30" width="55.28515625" hidden="1" customWidth="1"/>
    <col min="31" max="37" width="8.85546875" hidden="1" customWidth="1"/>
    <col min="38" max="38" width="17.140625" hidden="1" customWidth="1"/>
    <col min="39" max="42" width="8.85546875" hidden="1" customWidth="1"/>
    <col min="43" max="43" width="20.85546875" hidden="1" customWidth="1"/>
    <col min="44" max="44" width="36.140625" hidden="1" customWidth="1"/>
    <col min="45" max="59" width="8.85546875" hidden="1" customWidth="1"/>
  </cols>
  <sheetData>
    <row r="1" spans="1:58" ht="26.1">
      <c r="A1" s="55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O1" s="56" t="s">
        <v>1</v>
      </c>
      <c r="P1" s="56"/>
      <c r="Q1" s="56"/>
      <c r="R1" s="56"/>
      <c r="S1" s="56"/>
      <c r="T1" s="56"/>
      <c r="U1" s="56"/>
      <c r="V1" s="56"/>
      <c r="W1" s="56"/>
      <c r="AA1" s="11" t="s">
        <v>2</v>
      </c>
      <c r="AC1" s="8" t="s">
        <v>3</v>
      </c>
      <c r="AD1" s="9" t="s">
        <v>4</v>
      </c>
      <c r="AF1" s="11" t="s">
        <v>5</v>
      </c>
      <c r="AH1" s="8" t="s">
        <v>6</v>
      </c>
      <c r="AJ1" s="11" t="s">
        <v>7</v>
      </c>
      <c r="AL1" s="8" t="s">
        <v>8</v>
      </c>
      <c r="AN1" s="11" t="s">
        <v>9</v>
      </c>
      <c r="AO1" s="11" t="s">
        <v>10</v>
      </c>
      <c r="AQ1" s="8" t="s">
        <v>11</v>
      </c>
      <c r="AR1" s="8" t="s">
        <v>12</v>
      </c>
      <c r="AT1" s="11" t="s">
        <v>13</v>
      </c>
      <c r="AV1" s="8" t="s">
        <v>14</v>
      </c>
      <c r="AW1" s="8" t="str">
        <f>IF(J12="Update", "Valid", "Invalid")</f>
        <v>Invalid</v>
      </c>
      <c r="AY1" s="11" t="s">
        <v>15</v>
      </c>
      <c r="AZ1" s="11"/>
      <c r="BA1" s="11"/>
      <c r="BB1" s="11"/>
      <c r="BC1" s="11"/>
      <c r="BD1" s="11"/>
      <c r="BE1" s="11"/>
      <c r="BF1" s="11" t="s">
        <v>13</v>
      </c>
    </row>
    <row r="2" spans="1:58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O2" s="3"/>
      <c r="P2" s="4"/>
      <c r="Q2" s="4"/>
      <c r="R2" s="4"/>
      <c r="S2" s="4"/>
      <c r="T2" s="4"/>
      <c r="U2" s="4"/>
      <c r="V2" s="4"/>
      <c r="W2" s="5"/>
      <c r="AA2" s="12" t="s">
        <v>16</v>
      </c>
      <c r="AC2" s="10" t="s">
        <v>17</v>
      </c>
      <c r="AD2" s="10" t="s">
        <v>17</v>
      </c>
      <c r="AF2" s="12" t="s">
        <v>18</v>
      </c>
      <c r="AH2" s="13" t="s">
        <v>19</v>
      </c>
      <c r="AJ2" s="12" t="s">
        <v>20</v>
      </c>
      <c r="AL2" s="10" t="s">
        <v>21</v>
      </c>
      <c r="AN2" s="12" t="s">
        <v>22</v>
      </c>
      <c r="AO2" s="12"/>
      <c r="AQ2" s="14" t="s">
        <v>23</v>
      </c>
      <c r="AR2" s="14" t="s">
        <v>24</v>
      </c>
      <c r="AT2" s="12" t="s">
        <v>25</v>
      </c>
      <c r="AV2" s="10" t="s">
        <v>26</v>
      </c>
      <c r="AY2" s="12" t="s">
        <v>27</v>
      </c>
      <c r="AZ2" s="12" t="str">
        <f>IF(OR($F$10="Stage 2",$F$10="Stage 3"),"Valid","Invalid")</f>
        <v>Valid</v>
      </c>
      <c r="BA2" s="12"/>
      <c r="BB2" s="12"/>
      <c r="BC2" s="12"/>
      <c r="BD2" s="12"/>
      <c r="BE2" s="12"/>
      <c r="BF2" s="12" t="s">
        <v>28</v>
      </c>
    </row>
    <row r="3" spans="1:58" ht="18.600000000000001">
      <c r="A3" s="1"/>
      <c r="B3" s="69" t="str">
        <f ca="1">CLEAN(TRIM(IF(B6="Generated",
IF(OR(ISBLANK(B10),ISBLANK(D10),ISBLANK(F10),ISBLANK(H10),ISBLANK(J10)), "", _xlfn.CONCAT(
    IF(H10="Distributor", "Black Belt Distribution ", "Black Belt "),
    VLOOKUP(B10,$AC:$AD,2,0), " ", D10, " ", F10,
    IF(J10="English", "", " "&amp;VLOOKUP(J10,$AN$2:$AO$9,2,0)),
    " (", TEXT(TODAY(), "MMM YYYY"), ")"
)),D6)))</f>
        <v>Black Belt ASA and Firewall Support Stage 3 (Dec 2025)</v>
      </c>
      <c r="C3" s="69"/>
      <c r="D3" s="69"/>
      <c r="E3" s="69"/>
      <c r="F3" s="69"/>
      <c r="G3" s="69"/>
      <c r="H3" s="69"/>
      <c r="I3" s="1"/>
      <c r="J3" s="1"/>
      <c r="K3" s="1"/>
      <c r="L3" s="1"/>
      <c r="O3" s="6"/>
      <c r="P3" s="2"/>
      <c r="Q3" s="2"/>
      <c r="R3" s="2"/>
      <c r="S3" s="2"/>
      <c r="T3" s="2"/>
      <c r="U3" s="2"/>
      <c r="V3" s="2"/>
      <c r="W3" s="7"/>
      <c r="AA3" s="12" t="s">
        <v>21</v>
      </c>
      <c r="AC3" s="10" t="s">
        <v>29</v>
      </c>
      <c r="AD3" s="10" t="s">
        <v>29</v>
      </c>
      <c r="AF3" s="12" t="s">
        <v>30</v>
      </c>
      <c r="AH3" s="13" t="s">
        <v>31</v>
      </c>
      <c r="AJ3" s="12" t="s">
        <v>32</v>
      </c>
      <c r="AL3" s="10" t="s">
        <v>33</v>
      </c>
      <c r="AN3" s="12" t="s">
        <v>34</v>
      </c>
      <c r="AO3" s="12" t="s">
        <v>35</v>
      </c>
      <c r="AQ3" s="14" t="s">
        <v>23</v>
      </c>
      <c r="AR3" s="14" t="s">
        <v>36</v>
      </c>
      <c r="AT3" s="12" t="s">
        <v>37</v>
      </c>
      <c r="AV3" s="10" t="s">
        <v>38</v>
      </c>
      <c r="AY3" s="12" t="s">
        <v>39</v>
      </c>
      <c r="AZ3" s="12">
        <v>1</v>
      </c>
      <c r="BA3" s="12" t="e">
        <f>IF(#REF!&gt;=AZ3,"Valid","Invalid")</f>
        <v>#REF!</v>
      </c>
      <c r="BB3" s="12"/>
      <c r="BC3" s="12"/>
      <c r="BD3" s="12"/>
      <c r="BE3" s="12"/>
      <c r="BF3" s="12" t="s">
        <v>40</v>
      </c>
    </row>
    <row r="4" spans="1:58" ht="45.6" customHeight="1">
      <c r="A4" s="1"/>
      <c r="B4" s="57" t="str">
        <f>IF(OR(ISBLANK($B$12), ISBLANK($B$8)), "", CLEAN(TRIM($B$8)) &amp;
CHAR(10) &amp; IF(B12&gt;59,
"Estimated series completion duration: " &amp; INT(B12/60) &amp; " h " &amp; MOD(B12, 60) &amp; " m","Estimated series completion duration: "&amp;B12&amp;" m"))</f>
        <v>This Learning Series equips partners with trainings to effectively design and position Cisco's cutting edge Switching solutions and capabilities for the AI era.
Estimated series completion duration: 3 h 42 m</v>
      </c>
      <c r="C4" s="57"/>
      <c r="D4" s="57"/>
      <c r="E4" s="57"/>
      <c r="F4" s="57"/>
      <c r="G4" s="57"/>
      <c r="H4" s="57"/>
      <c r="I4" s="1"/>
      <c r="J4" s="1"/>
      <c r="K4" s="1"/>
      <c r="L4" s="1"/>
      <c r="O4" s="6"/>
      <c r="P4" s="2"/>
      <c r="Q4" s="2"/>
      <c r="R4" s="2"/>
      <c r="S4" s="2"/>
      <c r="T4" s="2"/>
      <c r="U4" s="2"/>
      <c r="V4" s="2"/>
      <c r="W4" s="7"/>
      <c r="AA4" s="12" t="s">
        <v>41</v>
      </c>
      <c r="AC4" s="10" t="s">
        <v>42</v>
      </c>
      <c r="AD4" s="10" t="s">
        <v>42</v>
      </c>
      <c r="AF4" s="12" t="s">
        <v>43</v>
      </c>
      <c r="AH4" s="13" t="s">
        <v>44</v>
      </c>
      <c r="AJ4" s="12" t="s">
        <v>45</v>
      </c>
      <c r="AL4" s="10" t="s">
        <v>46</v>
      </c>
      <c r="AN4" s="12" t="s">
        <v>47</v>
      </c>
      <c r="AO4" s="12" t="s">
        <v>48</v>
      </c>
      <c r="AQ4" s="14" t="s">
        <v>23</v>
      </c>
      <c r="AR4" s="14" t="s">
        <v>49</v>
      </c>
      <c r="AT4" s="12" t="s">
        <v>50</v>
      </c>
      <c r="AV4" s="10" t="s">
        <v>51</v>
      </c>
      <c r="AY4" s="12" t="s">
        <v>52</v>
      </c>
      <c r="AZ4" s="12">
        <v>2</v>
      </c>
      <c r="BA4" s="12" t="e">
        <f>IF(#REF!&gt;=AZ4,"Valid","Invalid")</f>
        <v>#REF!</v>
      </c>
      <c r="BB4" s="12" t="e" cm="1">
        <f t="array" ref="BB4">IF($BA4="Valid",_xlfn._xlws.FILTER($AY$3:$AY$7, $AY$3:$AY$7&lt;&gt;B16),"")</f>
        <v>#REF!</v>
      </c>
      <c r="BC4" s="12"/>
      <c r="BD4" s="12"/>
      <c r="BE4" s="12"/>
      <c r="BF4" s="12" t="s">
        <v>53</v>
      </c>
    </row>
    <row r="5" spans="1:58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O5" s="6"/>
      <c r="P5" s="2"/>
      <c r="Q5" s="2"/>
      <c r="R5" s="2"/>
      <c r="S5" s="2"/>
      <c r="T5" s="2"/>
      <c r="U5" s="2"/>
      <c r="V5" s="2"/>
      <c r="W5" s="7"/>
      <c r="AA5" s="12" t="s">
        <v>46</v>
      </c>
      <c r="AC5" s="10" t="s">
        <v>54</v>
      </c>
      <c r="AD5" s="10" t="s">
        <v>54</v>
      </c>
      <c r="AF5" s="12" t="s">
        <v>55</v>
      </c>
      <c r="AJ5" s="12" t="s">
        <v>56</v>
      </c>
      <c r="AL5" s="10" t="s">
        <v>57</v>
      </c>
      <c r="AN5" s="12" t="s">
        <v>58</v>
      </c>
      <c r="AO5" s="12" t="s">
        <v>59</v>
      </c>
      <c r="AQ5" s="14" t="s">
        <v>21</v>
      </c>
      <c r="AR5" s="14" t="s">
        <v>60</v>
      </c>
      <c r="AT5" s="12" t="s">
        <v>61</v>
      </c>
      <c r="AY5" s="12" t="s">
        <v>62</v>
      </c>
      <c r="AZ5" s="12">
        <v>3</v>
      </c>
      <c r="BA5" s="12" t="e">
        <f>IF(#REF!&gt;=AZ5,"Valid","Invalid")</f>
        <v>#REF!</v>
      </c>
      <c r="BB5" s="12"/>
      <c r="BC5" s="12" t="e" cm="1">
        <f t="array" ref="BC5">IF(BA5="Valid",_xlfn._xlws.FILTER($AY$3:$AY$7, ($AY$3:$AY$7&lt;&gt;B16)*($AY$3:$AY$7&lt;&gt;C16)),"")</f>
        <v>#REF!</v>
      </c>
      <c r="BD5" s="12"/>
      <c r="BE5" s="12"/>
      <c r="BF5" s="12" t="s">
        <v>63</v>
      </c>
    </row>
    <row r="6" spans="1:58" s="23" customFormat="1" ht="28.9" customHeight="1">
      <c r="A6" s="19" t="s">
        <v>64</v>
      </c>
      <c r="B6" s="20" t="s">
        <v>65</v>
      </c>
      <c r="C6" s="21" t="str">
        <f>IF(B6="Manual","Custom Title","")</f>
        <v>Custom Title</v>
      </c>
      <c r="D6" s="58" t="s">
        <v>66</v>
      </c>
      <c r="E6" s="59"/>
      <c r="F6" s="59"/>
      <c r="G6" s="59"/>
      <c r="H6" s="59"/>
      <c r="I6" s="59"/>
      <c r="J6" s="59"/>
      <c r="K6" s="21"/>
      <c r="L6" s="21"/>
      <c r="O6" s="24"/>
      <c r="P6" s="22"/>
      <c r="Q6" s="22"/>
      <c r="R6" s="22"/>
      <c r="S6" s="22"/>
      <c r="T6" s="22"/>
      <c r="U6" s="22"/>
      <c r="V6" s="22"/>
      <c r="W6" s="25"/>
      <c r="AA6" s="26" t="s">
        <v>67</v>
      </c>
      <c r="AC6" s="10" t="s">
        <v>68</v>
      </c>
      <c r="AD6" s="10" t="s">
        <v>68</v>
      </c>
      <c r="AF6" s="26" t="s">
        <v>69</v>
      </c>
      <c r="AJ6" s="26" t="s">
        <v>70</v>
      </c>
      <c r="AL6" s="27" t="s">
        <v>71</v>
      </c>
      <c r="AN6" s="26" t="s">
        <v>72</v>
      </c>
      <c r="AO6" s="26" t="s">
        <v>73</v>
      </c>
      <c r="AQ6" s="28" t="s">
        <v>21</v>
      </c>
      <c r="AR6" s="28" t="s">
        <v>74</v>
      </c>
      <c r="AT6" s="26" t="s">
        <v>75</v>
      </c>
      <c r="AY6" s="26" t="s">
        <v>76</v>
      </c>
      <c r="AZ6" s="26">
        <v>4</v>
      </c>
      <c r="BA6" s="26" t="e">
        <f>IF(#REF!&gt;=AZ6,"Valid","Invalid")</f>
        <v>#REF!</v>
      </c>
      <c r="BB6" s="26"/>
      <c r="BC6" s="26"/>
      <c r="BD6" s="26" t="e" cm="1">
        <f t="array" ref="BD6">IF(BA6="Valid",_xlfn._xlws.FILTER($AY$3:$AY$7, ($AY$3:$AY$7&lt;&gt;B16)*($AY$3:$AY$7&lt;&gt;C16)*($AY$3:$AY$7&lt;&gt;D16)),"")</f>
        <v>#REF!</v>
      </c>
      <c r="BE6" s="26"/>
      <c r="BF6" s="26" t="s">
        <v>77</v>
      </c>
    </row>
    <row r="7" spans="1:58" s="23" customFormat="1" ht="28.9" customHeight="1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O7" s="24"/>
      <c r="P7" s="22"/>
      <c r="Q7" s="22"/>
      <c r="R7" s="22"/>
      <c r="S7" s="22"/>
      <c r="T7" s="22"/>
      <c r="U7" s="22"/>
      <c r="V7" s="22"/>
      <c r="W7" s="25"/>
      <c r="AA7" s="26" t="s">
        <v>78</v>
      </c>
      <c r="AC7" s="27" t="s">
        <v>79</v>
      </c>
      <c r="AD7" s="27" t="s">
        <v>79</v>
      </c>
      <c r="AF7" s="26" t="s">
        <v>80</v>
      </c>
      <c r="AJ7" s="26" t="s">
        <v>81</v>
      </c>
      <c r="AL7" s="27" t="s">
        <v>82</v>
      </c>
      <c r="AN7" s="26" t="s">
        <v>83</v>
      </c>
      <c r="AO7" s="26" t="s">
        <v>84</v>
      </c>
      <c r="AQ7" s="28" t="s">
        <v>21</v>
      </c>
      <c r="AR7" s="28" t="s">
        <v>85</v>
      </c>
      <c r="AT7" s="26" t="s">
        <v>86</v>
      </c>
      <c r="AY7" s="26" t="s">
        <v>87</v>
      </c>
      <c r="AZ7" s="26">
        <v>5</v>
      </c>
      <c r="BA7" s="26" t="e">
        <f>IF(#REF!=AZ7,"Valid","Invalid")</f>
        <v>#REF!</v>
      </c>
      <c r="BB7" s="26"/>
      <c r="BC7" s="26"/>
      <c r="BD7" s="26"/>
      <c r="BE7" s="26" t="e" cm="1">
        <f t="array" ref="BE7">IF(BA7="Valid",_xlfn._xlws.FILTER($AY$3:$AY$7, ($AY$3:$AY$7&lt;&gt;B16)*($AY$3:$AY$7&lt;&gt;C16)*($AY$3:$AY$7&lt;&gt;D16)*($AY$3:$AY$7&lt;&gt;E16)),"")</f>
        <v>#REF!</v>
      </c>
      <c r="BF7" s="26" t="s">
        <v>88</v>
      </c>
    </row>
    <row r="8" spans="1:58" s="23" customFormat="1" ht="28.9" customHeight="1">
      <c r="A8" s="29" t="s">
        <v>89</v>
      </c>
      <c r="B8" s="53" t="s">
        <v>90</v>
      </c>
      <c r="C8" s="54"/>
      <c r="D8" s="54"/>
      <c r="E8" s="54"/>
      <c r="F8" s="54"/>
      <c r="G8" s="54"/>
      <c r="H8" s="54"/>
      <c r="I8" s="54"/>
      <c r="J8" s="54"/>
      <c r="K8" s="21"/>
      <c r="L8" s="21"/>
      <c r="O8" s="24"/>
      <c r="P8" s="22"/>
      <c r="Q8" s="22"/>
      <c r="R8" s="22"/>
      <c r="S8" s="22"/>
      <c r="T8" s="22"/>
      <c r="U8" s="22"/>
      <c r="V8" s="22"/>
      <c r="W8" s="25"/>
      <c r="AA8" s="26" t="s">
        <v>91</v>
      </c>
      <c r="AC8" s="10" t="s">
        <v>92</v>
      </c>
      <c r="AD8" s="10" t="s">
        <v>92</v>
      </c>
      <c r="AF8" s="26" t="s">
        <v>93</v>
      </c>
      <c r="AJ8" s="26" t="s">
        <v>94</v>
      </c>
      <c r="AL8" s="27" t="s">
        <v>95</v>
      </c>
      <c r="AN8" s="26" t="s">
        <v>96</v>
      </c>
      <c r="AO8" s="26" t="s">
        <v>97</v>
      </c>
      <c r="AQ8" s="28" t="s">
        <v>21</v>
      </c>
      <c r="AR8" s="28" t="s">
        <v>98</v>
      </c>
      <c r="AT8" s="26" t="s">
        <v>27</v>
      </c>
    </row>
    <row r="9" spans="1:58" s="23" customFormat="1" ht="28.9" customHeight="1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O9" s="24"/>
      <c r="P9" s="22"/>
      <c r="Q9" s="22"/>
      <c r="R9" s="22"/>
      <c r="S9" s="22"/>
      <c r="T9" s="22"/>
      <c r="U9" s="22"/>
      <c r="V9" s="22"/>
      <c r="W9" s="25"/>
      <c r="AA9" s="26" t="s">
        <v>99</v>
      </c>
      <c r="AC9" s="27" t="s">
        <v>100</v>
      </c>
      <c r="AD9" s="27" t="s">
        <v>100</v>
      </c>
      <c r="AF9" s="26" t="s">
        <v>101</v>
      </c>
      <c r="AJ9" s="26" t="s">
        <v>102</v>
      </c>
      <c r="AL9" s="27" t="s">
        <v>103</v>
      </c>
      <c r="AN9" s="26" t="s">
        <v>104</v>
      </c>
      <c r="AO9" s="26" t="s">
        <v>105</v>
      </c>
      <c r="AQ9" s="28" t="s">
        <v>21</v>
      </c>
      <c r="AR9" s="28" t="s">
        <v>106</v>
      </c>
      <c r="AT9" s="26"/>
    </row>
    <row r="10" spans="1:58" s="23" customFormat="1" ht="28.9" customHeight="1">
      <c r="A10" s="29" t="s">
        <v>3</v>
      </c>
      <c r="B10" s="38" t="s">
        <v>107</v>
      </c>
      <c r="C10" s="29" t="s">
        <v>5</v>
      </c>
      <c r="D10" s="30" t="s">
        <v>55</v>
      </c>
      <c r="E10" s="29" t="s">
        <v>108</v>
      </c>
      <c r="F10" s="30" t="s">
        <v>109</v>
      </c>
      <c r="G10" s="29" t="s">
        <v>6</v>
      </c>
      <c r="H10" s="30" t="s">
        <v>44</v>
      </c>
      <c r="I10" s="29" t="s">
        <v>9</v>
      </c>
      <c r="J10" s="30" t="s">
        <v>22</v>
      </c>
      <c r="K10" s="21"/>
      <c r="L10" s="21"/>
      <c r="O10" s="24"/>
      <c r="P10" s="22"/>
      <c r="Q10" s="22"/>
      <c r="R10" s="22"/>
      <c r="S10" s="22"/>
      <c r="T10" s="22"/>
      <c r="U10" s="22"/>
      <c r="V10" s="22"/>
      <c r="W10" s="25"/>
      <c r="AA10" s="26" t="s">
        <v>110</v>
      </c>
      <c r="AC10" s="27" t="s">
        <v>111</v>
      </c>
      <c r="AD10" s="27" t="s">
        <v>111</v>
      </c>
      <c r="AF10" s="26" t="s">
        <v>112</v>
      </c>
      <c r="AJ10" s="26" t="s">
        <v>113</v>
      </c>
      <c r="AL10" s="27" t="s">
        <v>99</v>
      </c>
      <c r="AQ10" s="28" t="s">
        <v>21</v>
      </c>
      <c r="AR10" s="28" t="s">
        <v>103</v>
      </c>
      <c r="AT10" s="26"/>
    </row>
    <row r="11" spans="1:58" s="23" customFormat="1" ht="28.9" customHeight="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O11" s="24"/>
      <c r="P11" s="22"/>
      <c r="Q11" s="22"/>
      <c r="R11" s="22"/>
      <c r="S11" s="22"/>
      <c r="T11" s="22"/>
      <c r="U11" s="22"/>
      <c r="V11" s="22"/>
      <c r="W11" s="25"/>
      <c r="AA11" s="26" t="s">
        <v>114</v>
      </c>
      <c r="AC11" s="27" t="s">
        <v>115</v>
      </c>
      <c r="AD11" s="27" t="s">
        <v>115</v>
      </c>
      <c r="AF11" s="26" t="s">
        <v>70</v>
      </c>
      <c r="AJ11" s="26" t="s">
        <v>43</v>
      </c>
      <c r="AL11" s="27" t="s">
        <v>116</v>
      </c>
      <c r="AQ11" s="28" t="s">
        <v>21</v>
      </c>
      <c r="AR11" s="28" t="s">
        <v>117</v>
      </c>
      <c r="AT11" s="26"/>
    </row>
    <row r="12" spans="1:58" s="23" customFormat="1" ht="28.9" customHeight="1">
      <c r="A12" s="29" t="s">
        <v>118</v>
      </c>
      <c r="B12" s="30">
        <v>222</v>
      </c>
      <c r="C12" s="29" t="s">
        <v>119</v>
      </c>
      <c r="D12" s="30" t="s">
        <v>99</v>
      </c>
      <c r="E12" s="29" t="s">
        <v>120</v>
      </c>
      <c r="F12" s="30" t="s">
        <v>121</v>
      </c>
      <c r="G12" s="29" t="s">
        <v>122</v>
      </c>
      <c r="H12" s="30" t="s">
        <v>99</v>
      </c>
      <c r="I12" s="29" t="s">
        <v>123</v>
      </c>
      <c r="J12" s="30" t="s">
        <v>124</v>
      </c>
      <c r="K12" s="21"/>
      <c r="L12" s="21"/>
      <c r="O12" s="24"/>
      <c r="P12" s="22"/>
      <c r="Q12" s="22"/>
      <c r="R12" s="22"/>
      <c r="S12" s="22"/>
      <c r="T12" s="22"/>
      <c r="U12" s="22"/>
      <c r="V12" s="22"/>
      <c r="W12" s="25"/>
      <c r="AA12" s="26" t="s">
        <v>125</v>
      </c>
      <c r="AC12" s="27" t="s">
        <v>126</v>
      </c>
      <c r="AD12" s="27" t="s">
        <v>127</v>
      </c>
      <c r="AF12" s="26" t="s">
        <v>81</v>
      </c>
      <c r="AJ12" s="26" t="s">
        <v>128</v>
      </c>
      <c r="AL12" s="27" t="s">
        <v>128</v>
      </c>
      <c r="AQ12" s="28" t="s">
        <v>21</v>
      </c>
      <c r="AR12" s="28" t="s">
        <v>129</v>
      </c>
      <c r="AT12" s="26"/>
      <c r="AZ12" s="31"/>
    </row>
    <row r="13" spans="1:58" s="23" customFormat="1" ht="28.9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O13" s="24"/>
      <c r="P13" s="22"/>
      <c r="Q13" s="22"/>
      <c r="R13" s="22"/>
      <c r="S13" s="22"/>
      <c r="T13" s="22"/>
      <c r="U13" s="22"/>
      <c r="V13" s="22"/>
      <c r="W13" s="25"/>
      <c r="AC13" s="27" t="s">
        <v>130</v>
      </c>
      <c r="AD13" s="27" t="s">
        <v>130</v>
      </c>
      <c r="AF13" s="26" t="s">
        <v>94</v>
      </c>
      <c r="AQ13" s="28" t="s">
        <v>131</v>
      </c>
      <c r="AR13" s="28" t="s">
        <v>132</v>
      </c>
      <c r="AT13" s="26"/>
    </row>
    <row r="14" spans="1:58" s="23" customFormat="1" ht="28.9" customHeight="1">
      <c r="A14" s="29" t="s">
        <v>133</v>
      </c>
      <c r="B14" s="30" t="s">
        <v>134</v>
      </c>
      <c r="C14" s="29" t="s">
        <v>135</v>
      </c>
      <c r="D14" s="30" t="s">
        <v>136</v>
      </c>
      <c r="E14" s="29" t="s">
        <v>137</v>
      </c>
      <c r="F14" s="32" t="str">
        <f>(
    IF(B6&lt;&gt;"", 1, 0) +
    IF(D6&lt;&gt;"", 1, 0) +
    IF(B8&lt;&gt;"", 1, 0) +
    IF(B10&lt;&gt;"", 1, 0) +
    IF(D10&lt;&gt;"", 1, 0) +
    IF(F10&lt;&gt;"", 1, 0) +
    IF(H10&lt;&gt;"", 1, 0) +
    IF(J10&lt;&gt;"", 1, 0) +
    IF(B12&lt;&gt;"", 1, 0) +
    IF(D12&lt;&gt;"", 1, 0) +
    IF(F12&lt;&gt;"", 1, 0) +
    IF(H12&lt;&gt;"", 1, 0) +
    IF(J12&lt;&gt;"", 1, 0) +
    IF(B14&lt;&gt;"", 1, 0) +
    IF(D14&lt;&gt;"", 1, 0)+
 IF(B16&lt;&gt;"", 1, 0)+
 IF(F16&lt;&gt;"", 1, 0)
) &amp; "/" &amp; (
    IF(B6="Generated",  16, 0) +
    IF(B6="Manual", 17, 0)
)</f>
        <v>17/17</v>
      </c>
      <c r="G14" s="21" t="s">
        <v>138</v>
      </c>
      <c r="H14" s="41" t="str">
        <f ca="1">IF(LEN(B3)&lt;2, "", CLEAN(TRIM(SUBSTITUTE(SUBSTITUTE(SUBSTITUTE(SUBSTITUTE(B3, " ", "_"), "/", "_"), "\", "_"), ":", "_"))))</f>
        <v>Black_Belt_ASA_and_Firewall_Support_Stage_3_(Dec_2025)</v>
      </c>
      <c r="I14" s="29" t="s">
        <v>139</v>
      </c>
      <c r="J14" s="32" t="str">
        <f ca="1">IF(LEN(B3)&lt;2,"",TEXT(TODAY(),"YYMMDD")&amp;_xlfn.CONCAT("_",SUBSTITUTE(SUBSTITUTE(SUBSTITUTE(SUBSTITUTE(B3, " ", "_"), "/", "_"), "\", "_"), ":", "_")))</f>
        <v>251215_Black_Belt_ASA_and_Firewall_Support_Stage_3_(Dec_2025)</v>
      </c>
      <c r="K14" s="21" t="s">
        <v>140</v>
      </c>
      <c r="L14" s="21"/>
      <c r="O14" s="24"/>
      <c r="P14" s="22"/>
      <c r="Q14" s="22"/>
      <c r="R14" s="22"/>
      <c r="S14" s="22"/>
      <c r="T14" s="22"/>
      <c r="U14" s="22"/>
      <c r="V14" s="22"/>
      <c r="W14" s="25"/>
      <c r="AC14" s="27" t="s">
        <v>141</v>
      </c>
      <c r="AD14" s="27" t="s">
        <v>141</v>
      </c>
      <c r="AF14" s="26" t="s">
        <v>142</v>
      </c>
      <c r="AQ14" s="28" t="s">
        <v>131</v>
      </c>
      <c r="AR14" s="28" t="s">
        <v>143</v>
      </c>
    </row>
    <row r="15" spans="1:58" s="23" customFormat="1" ht="28.9" customHeigh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O15" s="24"/>
      <c r="P15" s="22"/>
      <c r="Q15" s="22"/>
      <c r="R15" s="22"/>
      <c r="S15" s="22"/>
      <c r="T15" s="22"/>
      <c r="U15" s="22"/>
      <c r="V15" s="22"/>
      <c r="W15" s="25"/>
      <c r="AC15" s="27" t="s">
        <v>144</v>
      </c>
      <c r="AD15" s="27" t="s">
        <v>144</v>
      </c>
      <c r="AF15" s="26" t="s">
        <v>145</v>
      </c>
      <c r="AQ15" s="28" t="s">
        <v>131</v>
      </c>
      <c r="AR15" s="28" t="s">
        <v>146</v>
      </c>
    </row>
    <row r="16" spans="1:58" s="23" customFormat="1" ht="28.9" customHeight="1">
      <c r="A16" s="29" t="s">
        <v>147</v>
      </c>
      <c r="B16" s="30" t="s">
        <v>148</v>
      </c>
      <c r="C16" s="29" t="s">
        <v>149</v>
      </c>
      <c r="D16" s="42" t="s">
        <v>150</v>
      </c>
      <c r="E16" s="29" t="s">
        <v>151</v>
      </c>
      <c r="F16" s="30" t="s">
        <v>152</v>
      </c>
      <c r="G16" s="21"/>
      <c r="H16" s="21"/>
      <c r="I16" s="21"/>
      <c r="J16" s="21"/>
      <c r="K16" s="21"/>
      <c r="L16" s="21"/>
      <c r="O16" s="24"/>
      <c r="P16" s="22"/>
      <c r="Q16" s="22"/>
      <c r="R16" s="22"/>
      <c r="S16" s="22"/>
      <c r="T16" s="22"/>
      <c r="U16" s="22"/>
      <c r="V16" s="22"/>
      <c r="W16" s="25"/>
      <c r="AC16" s="27" t="s">
        <v>107</v>
      </c>
      <c r="AD16" s="27" t="s">
        <v>107</v>
      </c>
      <c r="AF16" s="26" t="s">
        <v>153</v>
      </c>
      <c r="AQ16" s="28" t="s">
        <v>131</v>
      </c>
      <c r="AR16" s="28" t="s">
        <v>154</v>
      </c>
    </row>
    <row r="17" spans="1:44" s="23" customFormat="1" ht="28.9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O17" s="24"/>
      <c r="P17" s="22"/>
      <c r="Q17" s="22"/>
      <c r="R17" s="22"/>
      <c r="S17" s="22"/>
      <c r="T17" s="22"/>
      <c r="U17" s="22"/>
      <c r="V17" s="22"/>
      <c r="W17" s="25"/>
      <c r="AC17" s="27" t="s">
        <v>155</v>
      </c>
      <c r="AD17" s="27" t="s">
        <v>155</v>
      </c>
      <c r="AF17" s="26" t="s">
        <v>156</v>
      </c>
      <c r="AQ17" s="28" t="s">
        <v>131</v>
      </c>
      <c r="AR17" s="28" t="s">
        <v>157</v>
      </c>
    </row>
    <row r="18" spans="1:44" s="23" customFormat="1" ht="28.9" customHeight="1">
      <c r="A18" s="33">
        <f>COUNTA(_xlfn.UNIQUE($A$20:$A$103))-1</f>
        <v>5</v>
      </c>
      <c r="B18" s="33">
        <f>COUNTA(_xlfn.UNIQUE($B$20:$B$103))-1</f>
        <v>5</v>
      </c>
      <c r="C18" s="33">
        <f>COUNTA($C$20:$C$103)</f>
        <v>11</v>
      </c>
      <c r="D18" s="33">
        <f>COUNTA($D$20:$D$103)</f>
        <v>11</v>
      </c>
      <c r="E18" s="33">
        <f>COUNTA($E$20:$E$103)</f>
        <v>11</v>
      </c>
      <c r="F18" s="33">
        <f>COUNTA(_xlfn.UNIQUE($F$20:$F$103))-1</f>
        <v>11</v>
      </c>
      <c r="G18" s="33">
        <f>COUNTA($G$20:$G$103)+COUNTIFS($K$20:$K$103, "&lt;&gt;", $K$20:$K$103, "&lt;&gt;*sharepoint*")-COUNTIF($E$20:$E$103, "*HTML*")</f>
        <v>11</v>
      </c>
      <c r="H18" s="33">
        <f>COUNTA($H$20:$H$103)+COUNTIFS($K$20:$K$103, "&lt;&gt;", $K$20:$K$103, "&lt;&gt;*sharepoint*")-COUNTIF($E$20:$E$103, "*HTML*")</f>
        <v>11</v>
      </c>
      <c r="I18" s="33">
        <f>COUNTA($I$20:$I$103)</f>
        <v>11</v>
      </c>
      <c r="J18" s="33">
        <f>COUNTA(_xlfn.UNIQUE($J$20:$J$103))+COUNTIFS($K$20:$K$103, "&lt;&gt;", $K$20:$K$103, "&lt;&gt;*sharepoint*")-COUNTIF($E$20:$E$103, "*HTML*")-1</f>
        <v>11</v>
      </c>
      <c r="K18" s="33">
        <f>COUNTA($K$20:$K$103)</f>
        <v>11</v>
      </c>
      <c r="L18" s="33" t="str">
        <f>IF($J$12="Update",COUNTA($L$20:$L$103),"")</f>
        <v/>
      </c>
      <c r="O18" s="24"/>
      <c r="P18" s="22"/>
      <c r="Q18" s="22"/>
      <c r="R18" s="22"/>
      <c r="S18" s="22"/>
      <c r="T18" s="22"/>
      <c r="U18" s="22"/>
      <c r="V18" s="22"/>
      <c r="W18" s="25"/>
      <c r="AC18" s="27" t="s">
        <v>158</v>
      </c>
      <c r="AD18" s="27" t="s">
        <v>158</v>
      </c>
      <c r="AF18" s="26" t="s">
        <v>159</v>
      </c>
      <c r="AQ18" s="28" t="s">
        <v>131</v>
      </c>
      <c r="AR18" s="28" t="s">
        <v>160</v>
      </c>
    </row>
    <row r="19" spans="1:44" s="23" customFormat="1" ht="28.9" customHeight="1">
      <c r="A19" s="43" t="s">
        <v>161</v>
      </c>
      <c r="B19" s="43" t="s">
        <v>162</v>
      </c>
      <c r="C19" s="43" t="s">
        <v>163</v>
      </c>
      <c r="D19" s="43" t="s">
        <v>164</v>
      </c>
      <c r="E19" s="43" t="s">
        <v>165</v>
      </c>
      <c r="F19" s="43" t="s">
        <v>166</v>
      </c>
      <c r="G19" s="43" t="s">
        <v>118</v>
      </c>
      <c r="H19" s="43" t="s">
        <v>167</v>
      </c>
      <c r="I19" s="43" t="s">
        <v>168</v>
      </c>
      <c r="J19" s="43" t="s">
        <v>169</v>
      </c>
      <c r="K19" s="43" t="s">
        <v>170</v>
      </c>
      <c r="L19" s="21" t="str">
        <f>IF(J12="Update","Update","")</f>
        <v/>
      </c>
      <c r="O19" s="35"/>
      <c r="P19" s="36"/>
      <c r="Q19" s="36"/>
      <c r="R19" s="36"/>
      <c r="S19" s="36"/>
      <c r="T19" s="36"/>
      <c r="U19" s="36"/>
      <c r="V19" s="36"/>
      <c r="W19" s="37"/>
      <c r="AC19" s="27" t="s">
        <v>171</v>
      </c>
      <c r="AD19" s="27" t="s">
        <v>171</v>
      </c>
      <c r="AF19" s="26" t="s">
        <v>172</v>
      </c>
      <c r="AQ19" s="28" t="s">
        <v>131</v>
      </c>
      <c r="AR19" s="28" t="s">
        <v>173</v>
      </c>
    </row>
    <row r="20" spans="1:44" s="23" customFormat="1" ht="36" customHeight="1">
      <c r="A20" s="49">
        <v>1</v>
      </c>
      <c r="B20" s="50" t="s">
        <v>174</v>
      </c>
      <c r="C20" s="49" t="s">
        <v>175</v>
      </c>
      <c r="D20" s="49">
        <v>1</v>
      </c>
      <c r="E20" s="49" t="s">
        <v>86</v>
      </c>
      <c r="F20" s="50" t="s">
        <v>176</v>
      </c>
      <c r="G20" s="49">
        <v>21</v>
      </c>
      <c r="H20" s="49" t="s">
        <v>177</v>
      </c>
      <c r="I20" s="49" t="s">
        <v>175</v>
      </c>
      <c r="J20" s="50" t="s">
        <v>178</v>
      </c>
      <c r="K20" s="49" t="s">
        <v>179</v>
      </c>
      <c r="L20" s="51"/>
      <c r="M20" s="22"/>
      <c r="AC20" s="27" t="s">
        <v>180</v>
      </c>
      <c r="AD20" s="27" t="s">
        <v>180</v>
      </c>
      <c r="AQ20" s="28" t="s">
        <v>131</v>
      </c>
      <c r="AR20" s="28" t="s">
        <v>181</v>
      </c>
    </row>
    <row r="21" spans="1:44" s="23" customFormat="1" ht="36" customHeight="1">
      <c r="A21" s="49">
        <v>1</v>
      </c>
      <c r="B21" s="50" t="s">
        <v>174</v>
      </c>
      <c r="C21" s="49" t="s">
        <v>175</v>
      </c>
      <c r="D21" s="49">
        <v>2</v>
      </c>
      <c r="E21" s="49" t="s">
        <v>86</v>
      </c>
      <c r="F21" s="52" t="s">
        <v>182</v>
      </c>
      <c r="G21" s="49">
        <v>23</v>
      </c>
      <c r="H21" s="49" t="s">
        <v>177</v>
      </c>
      <c r="I21" s="49" t="s">
        <v>175</v>
      </c>
      <c r="J21" s="50" t="s">
        <v>183</v>
      </c>
      <c r="K21" s="49" t="s">
        <v>179</v>
      </c>
      <c r="L21" s="51"/>
      <c r="M21" s="22"/>
      <c r="AC21" s="27" t="s">
        <v>184</v>
      </c>
      <c r="AD21" s="27" t="s">
        <v>184</v>
      </c>
      <c r="AQ21" s="28" t="s">
        <v>131</v>
      </c>
      <c r="AR21" s="28" t="s">
        <v>185</v>
      </c>
    </row>
    <row r="22" spans="1:44" s="23" customFormat="1" ht="36" customHeight="1">
      <c r="A22" s="49">
        <v>2</v>
      </c>
      <c r="B22" s="50" t="s">
        <v>186</v>
      </c>
      <c r="C22" s="49" t="s">
        <v>175</v>
      </c>
      <c r="D22" s="49">
        <v>1</v>
      </c>
      <c r="E22" s="49" t="s">
        <v>86</v>
      </c>
      <c r="F22" s="52" t="s">
        <v>187</v>
      </c>
      <c r="G22" s="49">
        <v>18</v>
      </c>
      <c r="H22" s="49" t="s">
        <v>188</v>
      </c>
      <c r="I22" s="49" t="s">
        <v>175</v>
      </c>
      <c r="J22" s="50" t="s">
        <v>189</v>
      </c>
      <c r="K22" s="49" t="s">
        <v>179</v>
      </c>
      <c r="L22" s="51"/>
      <c r="M22" s="22"/>
      <c r="AC22" s="27" t="s">
        <v>190</v>
      </c>
      <c r="AD22" s="27" t="s">
        <v>190</v>
      </c>
      <c r="AQ22" s="28" t="s">
        <v>131</v>
      </c>
      <c r="AR22" s="28" t="s">
        <v>191</v>
      </c>
    </row>
    <row r="23" spans="1:44" s="23" customFormat="1" ht="36" customHeight="1">
      <c r="A23" s="49">
        <v>2</v>
      </c>
      <c r="B23" s="50" t="s">
        <v>186</v>
      </c>
      <c r="C23" s="49" t="s">
        <v>175</v>
      </c>
      <c r="D23" s="49">
        <v>2</v>
      </c>
      <c r="E23" s="49" t="s">
        <v>86</v>
      </c>
      <c r="F23" s="52" t="s">
        <v>192</v>
      </c>
      <c r="G23" s="49">
        <v>19</v>
      </c>
      <c r="H23" s="49" t="s">
        <v>188</v>
      </c>
      <c r="I23" s="49" t="s">
        <v>175</v>
      </c>
      <c r="J23" s="50" t="s">
        <v>193</v>
      </c>
      <c r="K23" s="49" t="s">
        <v>179</v>
      </c>
      <c r="L23" s="51"/>
      <c r="M23" s="22"/>
      <c r="AC23" s="27" t="s">
        <v>194</v>
      </c>
      <c r="AD23" s="27" t="s">
        <v>194</v>
      </c>
      <c r="AQ23" s="28" t="s">
        <v>195</v>
      </c>
      <c r="AR23" s="28" t="s">
        <v>196</v>
      </c>
    </row>
    <row r="24" spans="1:44" s="23" customFormat="1" ht="36" customHeight="1">
      <c r="A24" s="49">
        <v>3</v>
      </c>
      <c r="B24" s="50" t="s">
        <v>197</v>
      </c>
      <c r="C24" s="49" t="s">
        <v>175</v>
      </c>
      <c r="D24" s="49">
        <v>1</v>
      </c>
      <c r="E24" s="49" t="s">
        <v>86</v>
      </c>
      <c r="F24" s="52" t="s">
        <v>198</v>
      </c>
      <c r="G24" s="49">
        <v>22</v>
      </c>
      <c r="H24" s="49" t="s">
        <v>199</v>
      </c>
      <c r="I24" s="49" t="s">
        <v>175</v>
      </c>
      <c r="J24" s="50" t="s">
        <v>200</v>
      </c>
      <c r="K24" s="49" t="s">
        <v>179</v>
      </c>
      <c r="L24" s="51"/>
      <c r="M24" s="22"/>
      <c r="AC24" s="27" t="s">
        <v>201</v>
      </c>
      <c r="AD24" s="27" t="s">
        <v>201</v>
      </c>
      <c r="AQ24" s="28" t="s">
        <v>195</v>
      </c>
      <c r="AR24" s="28" t="s">
        <v>202</v>
      </c>
    </row>
    <row r="25" spans="1:44" s="23" customFormat="1" ht="36" customHeight="1">
      <c r="A25" s="49">
        <v>3</v>
      </c>
      <c r="B25" s="50" t="s">
        <v>197</v>
      </c>
      <c r="C25" s="49" t="s">
        <v>175</v>
      </c>
      <c r="D25" s="49">
        <v>2</v>
      </c>
      <c r="E25" s="49" t="s">
        <v>86</v>
      </c>
      <c r="F25" s="52" t="s">
        <v>203</v>
      </c>
      <c r="G25" s="49">
        <v>22</v>
      </c>
      <c r="H25" s="49" t="s">
        <v>199</v>
      </c>
      <c r="I25" s="49" t="s">
        <v>175</v>
      </c>
      <c r="J25" s="50" t="s">
        <v>204</v>
      </c>
      <c r="K25" s="49" t="s">
        <v>179</v>
      </c>
      <c r="L25" s="51"/>
      <c r="M25" s="22"/>
      <c r="AC25" s="27" t="s">
        <v>205</v>
      </c>
      <c r="AD25" s="27" t="s">
        <v>205</v>
      </c>
      <c r="AQ25" s="28" t="s">
        <v>195</v>
      </c>
      <c r="AR25" s="28" t="s">
        <v>206</v>
      </c>
    </row>
    <row r="26" spans="1:44" s="23" customFormat="1" ht="36" customHeight="1">
      <c r="A26" s="49">
        <v>4</v>
      </c>
      <c r="B26" s="50" t="s">
        <v>207</v>
      </c>
      <c r="C26" s="49" t="s">
        <v>175</v>
      </c>
      <c r="D26" s="49">
        <v>1</v>
      </c>
      <c r="E26" s="49" t="s">
        <v>86</v>
      </c>
      <c r="F26" s="50" t="s">
        <v>208</v>
      </c>
      <c r="G26" s="49">
        <v>16</v>
      </c>
      <c r="H26" s="49" t="s">
        <v>209</v>
      </c>
      <c r="I26" s="49" t="s">
        <v>175</v>
      </c>
      <c r="J26" s="50" t="s">
        <v>210</v>
      </c>
      <c r="K26" s="49" t="s">
        <v>179</v>
      </c>
      <c r="L26" s="51"/>
      <c r="M26" s="22"/>
      <c r="AC26" s="27" t="s">
        <v>211</v>
      </c>
      <c r="AD26" s="27" t="s">
        <v>211</v>
      </c>
      <c r="AQ26" s="28" t="s">
        <v>195</v>
      </c>
      <c r="AR26" s="28" t="s">
        <v>212</v>
      </c>
    </row>
    <row r="27" spans="1:44" s="23" customFormat="1" ht="36" customHeight="1">
      <c r="A27" s="49">
        <v>4</v>
      </c>
      <c r="B27" s="50" t="s">
        <v>207</v>
      </c>
      <c r="C27" s="49" t="s">
        <v>175</v>
      </c>
      <c r="D27" s="49">
        <v>2</v>
      </c>
      <c r="E27" s="49" t="s">
        <v>86</v>
      </c>
      <c r="F27" s="50" t="s">
        <v>213</v>
      </c>
      <c r="G27" s="49">
        <v>19</v>
      </c>
      <c r="H27" s="49" t="s">
        <v>209</v>
      </c>
      <c r="I27" s="49" t="s">
        <v>175</v>
      </c>
      <c r="J27" s="50" t="s">
        <v>214</v>
      </c>
      <c r="K27" s="49" t="s">
        <v>179</v>
      </c>
      <c r="L27" s="51"/>
      <c r="M27" s="22"/>
      <c r="AC27" s="27" t="s">
        <v>215</v>
      </c>
      <c r="AD27" s="27" t="s">
        <v>215</v>
      </c>
      <c r="AQ27" s="28" t="s">
        <v>195</v>
      </c>
      <c r="AR27" s="28" t="s">
        <v>216</v>
      </c>
    </row>
    <row r="28" spans="1:44" s="23" customFormat="1" ht="36" customHeight="1">
      <c r="A28" s="49">
        <v>4</v>
      </c>
      <c r="B28" s="50" t="s">
        <v>207</v>
      </c>
      <c r="C28" s="49" t="s">
        <v>175</v>
      </c>
      <c r="D28" s="49">
        <v>3</v>
      </c>
      <c r="E28" s="49" t="s">
        <v>86</v>
      </c>
      <c r="F28" s="50" t="s">
        <v>217</v>
      </c>
      <c r="G28" s="49">
        <v>19</v>
      </c>
      <c r="H28" s="49" t="s">
        <v>209</v>
      </c>
      <c r="I28" s="49" t="s">
        <v>175</v>
      </c>
      <c r="J28" s="50" t="s">
        <v>218</v>
      </c>
      <c r="K28" s="49" t="s">
        <v>179</v>
      </c>
      <c r="L28" s="51"/>
      <c r="M28" s="22"/>
      <c r="AC28" s="27" t="s">
        <v>219</v>
      </c>
      <c r="AD28" s="27" t="s">
        <v>219</v>
      </c>
      <c r="AQ28" s="28" t="s">
        <v>220</v>
      </c>
      <c r="AR28" s="28" t="s">
        <v>221</v>
      </c>
    </row>
    <row r="29" spans="1:44" s="23" customFormat="1" ht="36" customHeight="1">
      <c r="A29" s="49">
        <v>4</v>
      </c>
      <c r="B29" s="50" t="s">
        <v>207</v>
      </c>
      <c r="C29" s="49" t="s">
        <v>175</v>
      </c>
      <c r="D29" s="49">
        <v>4</v>
      </c>
      <c r="E29" s="49" t="s">
        <v>86</v>
      </c>
      <c r="F29" s="50" t="s">
        <v>222</v>
      </c>
      <c r="G29" s="49">
        <v>15</v>
      </c>
      <c r="H29" s="49" t="s">
        <v>209</v>
      </c>
      <c r="I29" s="49" t="s">
        <v>175</v>
      </c>
      <c r="J29" s="50" t="s">
        <v>223</v>
      </c>
      <c r="K29" s="49" t="s">
        <v>179</v>
      </c>
      <c r="L29" s="51"/>
      <c r="M29" s="22"/>
      <c r="AC29" s="27" t="s">
        <v>224</v>
      </c>
      <c r="AD29" s="27" t="s">
        <v>224</v>
      </c>
      <c r="AQ29" s="28" t="s">
        <v>220</v>
      </c>
      <c r="AR29" s="28" t="s">
        <v>225</v>
      </c>
    </row>
    <row r="30" spans="1:44" s="23" customFormat="1" ht="36" customHeight="1">
      <c r="A30" s="49">
        <v>5</v>
      </c>
      <c r="B30" s="50" t="s">
        <v>226</v>
      </c>
      <c r="C30" s="49" t="s">
        <v>175</v>
      </c>
      <c r="D30" s="49">
        <v>1</v>
      </c>
      <c r="E30" s="49" t="s">
        <v>27</v>
      </c>
      <c r="F30" s="50" t="s">
        <v>226</v>
      </c>
      <c r="G30" s="49">
        <v>28</v>
      </c>
      <c r="H30" s="49" t="s">
        <v>227</v>
      </c>
      <c r="I30" s="49" t="s">
        <v>175</v>
      </c>
      <c r="J30" s="50" t="s">
        <v>228</v>
      </c>
      <c r="K30" s="49" t="s">
        <v>229</v>
      </c>
      <c r="L30" s="51"/>
      <c r="M30" s="22"/>
      <c r="AC30" s="27" t="s">
        <v>230</v>
      </c>
      <c r="AD30" s="27" t="s">
        <v>230</v>
      </c>
      <c r="AQ30" s="28" t="s">
        <v>220</v>
      </c>
      <c r="AR30" s="28" t="s">
        <v>231</v>
      </c>
    </row>
    <row r="31" spans="1:44" s="23" customFormat="1" ht="36" customHeight="1">
      <c r="A31" s="49"/>
      <c r="B31" s="50"/>
      <c r="C31" s="49"/>
      <c r="D31" s="49"/>
      <c r="E31" s="49"/>
      <c r="F31" s="50"/>
      <c r="G31" s="49"/>
      <c r="H31" s="49"/>
      <c r="I31" s="49"/>
      <c r="J31" s="50"/>
      <c r="K31" s="49"/>
      <c r="L31" s="51"/>
      <c r="M31" s="22"/>
      <c r="AA31" s="23" t="s">
        <v>30</v>
      </c>
      <c r="AC31" s="27" t="s">
        <v>232</v>
      </c>
      <c r="AD31" s="27" t="s">
        <v>232</v>
      </c>
      <c r="AQ31" s="28" t="s">
        <v>220</v>
      </c>
      <c r="AR31" s="28" t="s">
        <v>233</v>
      </c>
    </row>
    <row r="32" spans="1:44" s="23" customFormat="1" ht="36" customHeight="1">
      <c r="A32" s="49"/>
      <c r="B32" s="50"/>
      <c r="C32" s="49"/>
      <c r="D32" s="49"/>
      <c r="E32" s="49"/>
      <c r="F32" s="50"/>
      <c r="G32" s="49"/>
      <c r="H32" s="49"/>
      <c r="I32" s="49"/>
      <c r="J32" s="50"/>
      <c r="K32" s="49"/>
      <c r="L32" s="51"/>
      <c r="M32" s="22"/>
      <c r="AA32" s="23" t="s">
        <v>18</v>
      </c>
      <c r="AC32" s="27" t="s">
        <v>234</v>
      </c>
      <c r="AD32" s="27" t="s">
        <v>234</v>
      </c>
      <c r="AQ32" s="28" t="s">
        <v>220</v>
      </c>
      <c r="AR32" s="28" t="s">
        <v>235</v>
      </c>
    </row>
    <row r="33" spans="1:44" s="23" customFormat="1" ht="36" customHeight="1">
      <c r="A33" s="49"/>
      <c r="B33" s="50"/>
      <c r="C33" s="49"/>
      <c r="D33" s="49"/>
      <c r="E33" s="49"/>
      <c r="F33" s="50"/>
      <c r="G33" s="49"/>
      <c r="H33" s="49"/>
      <c r="I33" s="49"/>
      <c r="J33" s="50"/>
      <c r="K33" s="49"/>
      <c r="L33" s="51"/>
      <c r="M33" s="22"/>
      <c r="AA33" s="23" t="s">
        <v>55</v>
      </c>
      <c r="AC33" s="27" t="s">
        <v>236</v>
      </c>
      <c r="AD33" s="27" t="s">
        <v>236</v>
      </c>
      <c r="AQ33" s="28" t="s">
        <v>220</v>
      </c>
      <c r="AR33" s="28" t="s">
        <v>237</v>
      </c>
    </row>
    <row r="34" spans="1:44" s="23" customFormat="1" ht="36" customHeight="1">
      <c r="A34" s="49"/>
      <c r="B34" s="50"/>
      <c r="C34" s="49"/>
      <c r="D34" s="49"/>
      <c r="E34" s="49"/>
      <c r="F34" s="50"/>
      <c r="G34" s="49"/>
      <c r="H34" s="49"/>
      <c r="I34" s="49"/>
      <c r="J34" s="50"/>
      <c r="K34" s="49"/>
      <c r="L34" s="51"/>
      <c r="M34" s="22"/>
      <c r="AA34" s="23" t="s">
        <v>43</v>
      </c>
      <c r="AC34" s="27" t="s">
        <v>238</v>
      </c>
      <c r="AD34" s="27" t="s">
        <v>238</v>
      </c>
      <c r="AQ34" s="28" t="s">
        <v>220</v>
      </c>
      <c r="AR34" s="28" t="s">
        <v>239</v>
      </c>
    </row>
    <row r="35" spans="1:44" s="23" customFormat="1" ht="36" customHeight="1">
      <c r="A35" s="49"/>
      <c r="B35" s="50"/>
      <c r="C35" s="49"/>
      <c r="D35" s="49"/>
      <c r="E35" s="49"/>
      <c r="F35" s="50"/>
      <c r="G35" s="49"/>
      <c r="H35" s="49"/>
      <c r="I35" s="49"/>
      <c r="J35" s="50"/>
      <c r="K35" s="49"/>
      <c r="L35" s="51"/>
      <c r="M35" s="22"/>
      <c r="AA35" s="23" t="s">
        <v>101</v>
      </c>
      <c r="AC35" s="27" t="s">
        <v>240</v>
      </c>
      <c r="AD35" s="27" t="s">
        <v>240</v>
      </c>
      <c r="AQ35" s="28" t="s">
        <v>220</v>
      </c>
      <c r="AR35" s="28" t="s">
        <v>241</v>
      </c>
    </row>
    <row r="36" spans="1:44" s="23" customFormat="1" ht="36" customHeight="1">
      <c r="A36" s="49"/>
      <c r="B36" s="50"/>
      <c r="C36" s="49"/>
      <c r="D36" s="49"/>
      <c r="E36" s="49"/>
      <c r="F36" s="50"/>
      <c r="G36" s="49"/>
      <c r="H36" s="49"/>
      <c r="I36" s="49"/>
      <c r="J36" s="50"/>
      <c r="K36" s="49"/>
      <c r="L36" s="51"/>
      <c r="M36" s="22"/>
      <c r="AA36" s="23" t="s">
        <v>94</v>
      </c>
      <c r="AC36" s="27" t="s">
        <v>242</v>
      </c>
      <c r="AD36" s="27" t="s">
        <v>242</v>
      </c>
      <c r="AQ36" s="28" t="s">
        <v>220</v>
      </c>
      <c r="AR36" s="28" t="s">
        <v>243</v>
      </c>
    </row>
    <row r="37" spans="1:44" s="23" customFormat="1" ht="36" customHeight="1">
      <c r="A37" s="49"/>
      <c r="B37" s="50"/>
      <c r="C37" s="49"/>
      <c r="D37" s="49"/>
      <c r="E37" s="49"/>
      <c r="F37" s="50"/>
      <c r="G37" s="49"/>
      <c r="H37" s="49"/>
      <c r="I37" s="49"/>
      <c r="J37" s="50"/>
      <c r="K37" s="49"/>
      <c r="L37" s="51"/>
      <c r="M37" s="22"/>
      <c r="AA37" s="23" t="s">
        <v>70</v>
      </c>
      <c r="AC37" s="27" t="s">
        <v>244</v>
      </c>
      <c r="AD37" s="27" t="s">
        <v>244</v>
      </c>
      <c r="AQ37" s="28" t="s">
        <v>245</v>
      </c>
      <c r="AR37" s="28" t="s">
        <v>246</v>
      </c>
    </row>
    <row r="38" spans="1:44" s="23" customFormat="1" ht="36" customHeight="1">
      <c r="A38" s="49"/>
      <c r="B38" s="50"/>
      <c r="C38" s="49"/>
      <c r="D38" s="49"/>
      <c r="E38" s="49"/>
      <c r="F38" s="50"/>
      <c r="G38" s="49"/>
      <c r="H38" s="49"/>
      <c r="I38" s="49"/>
      <c r="J38" s="50"/>
      <c r="K38" s="49"/>
      <c r="L38" s="51"/>
      <c r="M38" s="22"/>
      <c r="AC38" s="27" t="s">
        <v>247</v>
      </c>
      <c r="AD38" s="27" t="s">
        <v>247</v>
      </c>
      <c r="AQ38" s="28" t="s">
        <v>245</v>
      </c>
      <c r="AR38" s="28" t="s">
        <v>248</v>
      </c>
    </row>
    <row r="39" spans="1:44" s="23" customFormat="1" ht="36" customHeight="1">
      <c r="A39" s="49"/>
      <c r="B39" s="50"/>
      <c r="C39" s="49"/>
      <c r="D39" s="49"/>
      <c r="E39" s="49"/>
      <c r="F39" s="50"/>
      <c r="G39" s="49"/>
      <c r="H39" s="49"/>
      <c r="I39" s="49"/>
      <c r="J39" s="50"/>
      <c r="K39" s="49"/>
      <c r="L39" s="51"/>
      <c r="M39" s="22"/>
      <c r="AC39" s="27" t="s">
        <v>249</v>
      </c>
      <c r="AD39" s="27" t="s">
        <v>249</v>
      </c>
      <c r="AQ39" s="28" t="s">
        <v>245</v>
      </c>
      <c r="AR39" s="28" t="s">
        <v>250</v>
      </c>
    </row>
    <row r="40" spans="1:44" s="23" customFormat="1" ht="36" customHeight="1">
      <c r="A40" s="49"/>
      <c r="B40" s="50"/>
      <c r="C40" s="49"/>
      <c r="D40" s="49"/>
      <c r="E40" s="49"/>
      <c r="F40" s="50"/>
      <c r="G40" s="49"/>
      <c r="H40" s="49"/>
      <c r="I40" s="49"/>
      <c r="J40" s="50"/>
      <c r="K40" s="49"/>
      <c r="L40" s="51"/>
      <c r="M40" s="22"/>
      <c r="AC40" s="27" t="s">
        <v>251</v>
      </c>
      <c r="AD40" s="27" t="s">
        <v>251</v>
      </c>
      <c r="AQ40" s="28" t="s">
        <v>245</v>
      </c>
      <c r="AR40" s="28" t="s">
        <v>252</v>
      </c>
    </row>
    <row r="41" spans="1:44" s="23" customFormat="1" ht="36" customHeight="1">
      <c r="A41" s="49"/>
      <c r="B41" s="50"/>
      <c r="C41" s="49"/>
      <c r="D41" s="49"/>
      <c r="E41" s="49"/>
      <c r="F41" s="50"/>
      <c r="G41" s="49"/>
      <c r="H41" s="49"/>
      <c r="I41" s="49"/>
      <c r="J41" s="50"/>
      <c r="K41" s="49"/>
      <c r="L41" s="51"/>
      <c r="M41" s="22"/>
      <c r="AC41" s="27" t="s">
        <v>253</v>
      </c>
      <c r="AD41" s="27" t="s">
        <v>253</v>
      </c>
      <c r="AQ41" s="28" t="s">
        <v>245</v>
      </c>
      <c r="AR41" s="28" t="s">
        <v>254</v>
      </c>
    </row>
    <row r="42" spans="1:44" s="23" customFormat="1" ht="36" customHeight="1">
      <c r="A42" s="49"/>
      <c r="B42" s="50"/>
      <c r="C42" s="49"/>
      <c r="D42" s="49"/>
      <c r="E42" s="49"/>
      <c r="F42" s="50"/>
      <c r="G42" s="49"/>
      <c r="H42" s="49"/>
      <c r="I42" s="49"/>
      <c r="J42" s="50"/>
      <c r="K42" s="49"/>
      <c r="L42" s="51"/>
      <c r="M42" s="22"/>
      <c r="AC42" s="27" t="s">
        <v>255</v>
      </c>
      <c r="AD42" s="27" t="s">
        <v>255</v>
      </c>
      <c r="AQ42" s="28" t="s">
        <v>245</v>
      </c>
      <c r="AR42" s="28" t="s">
        <v>256</v>
      </c>
    </row>
    <row r="43" spans="1:44" s="23" customFormat="1" ht="36" customHeight="1">
      <c r="A43" s="49"/>
      <c r="B43" s="50"/>
      <c r="C43" s="49"/>
      <c r="D43" s="49"/>
      <c r="E43" s="49"/>
      <c r="F43" s="50"/>
      <c r="G43" s="49"/>
      <c r="H43" s="49"/>
      <c r="I43" s="49"/>
      <c r="J43" s="50"/>
      <c r="K43" s="49"/>
      <c r="L43" s="51"/>
      <c r="M43" s="22"/>
      <c r="AC43" s="27" t="s">
        <v>257</v>
      </c>
      <c r="AD43" s="27" t="s">
        <v>257</v>
      </c>
      <c r="AQ43" s="28" t="s">
        <v>245</v>
      </c>
      <c r="AR43" s="28" t="s">
        <v>258</v>
      </c>
    </row>
    <row r="44" spans="1:44" s="23" customFormat="1" ht="36" customHeight="1">
      <c r="A44" s="49"/>
      <c r="B44" s="50"/>
      <c r="C44" s="49"/>
      <c r="D44" s="49"/>
      <c r="E44" s="49"/>
      <c r="F44" s="50"/>
      <c r="G44" s="49"/>
      <c r="H44" s="49"/>
      <c r="I44" s="49"/>
      <c r="J44" s="50"/>
      <c r="K44" s="49"/>
      <c r="L44" s="51"/>
      <c r="M44" s="22"/>
      <c r="AC44" s="27" t="s">
        <v>259</v>
      </c>
      <c r="AD44" s="27" t="s">
        <v>259</v>
      </c>
      <c r="AQ44" s="28" t="s">
        <v>245</v>
      </c>
      <c r="AR44" s="28" t="s">
        <v>260</v>
      </c>
    </row>
    <row r="45" spans="1:44" s="23" customFormat="1" ht="36" customHeight="1">
      <c r="A45" s="49"/>
      <c r="B45" s="50"/>
      <c r="C45" s="49"/>
      <c r="D45" s="49"/>
      <c r="E45" s="49"/>
      <c r="F45" s="50"/>
      <c r="G45" s="49"/>
      <c r="H45" s="49"/>
      <c r="I45" s="49"/>
      <c r="J45" s="50"/>
      <c r="K45" s="49"/>
      <c r="L45" s="51"/>
      <c r="M45" s="22"/>
      <c r="AC45" s="27" t="s">
        <v>261</v>
      </c>
      <c r="AD45" s="27" t="s">
        <v>261</v>
      </c>
      <c r="AQ45" s="28" t="s">
        <v>245</v>
      </c>
      <c r="AR45" s="28" t="s">
        <v>262</v>
      </c>
    </row>
    <row r="46" spans="1:44" s="23" customFormat="1" ht="36" customHeight="1">
      <c r="A46" s="49"/>
      <c r="B46" s="50"/>
      <c r="C46" s="49"/>
      <c r="D46" s="49"/>
      <c r="E46" s="49"/>
      <c r="F46" s="50"/>
      <c r="G46" s="49"/>
      <c r="H46" s="49"/>
      <c r="I46" s="49"/>
      <c r="J46" s="50"/>
      <c r="K46" s="49"/>
      <c r="L46" s="51"/>
      <c r="M46" s="22"/>
      <c r="AC46" s="27" t="s">
        <v>263</v>
      </c>
      <c r="AD46" s="27" t="s">
        <v>263</v>
      </c>
      <c r="AQ46" s="28" t="s">
        <v>245</v>
      </c>
      <c r="AR46" s="28" t="s">
        <v>264</v>
      </c>
    </row>
    <row r="47" spans="1:44" s="23" customFormat="1" ht="36" customHeight="1">
      <c r="A47" s="49"/>
      <c r="B47" s="50"/>
      <c r="C47" s="49"/>
      <c r="D47" s="49"/>
      <c r="E47" s="49"/>
      <c r="F47" s="50"/>
      <c r="G47" s="49"/>
      <c r="H47" s="49"/>
      <c r="I47" s="49"/>
      <c r="J47" s="50"/>
      <c r="K47" s="49"/>
      <c r="L47" s="51"/>
      <c r="M47" s="22"/>
      <c r="AC47" s="27" t="s">
        <v>265</v>
      </c>
      <c r="AD47" s="27" t="s">
        <v>265</v>
      </c>
      <c r="AQ47" s="28" t="s">
        <v>245</v>
      </c>
      <c r="AR47" s="28" t="s">
        <v>266</v>
      </c>
    </row>
    <row r="48" spans="1:44" s="23" customFormat="1" ht="36" customHeight="1">
      <c r="A48" s="49"/>
      <c r="B48" s="50"/>
      <c r="C48" s="49"/>
      <c r="D48" s="49"/>
      <c r="E48" s="49"/>
      <c r="F48" s="50"/>
      <c r="G48" s="49"/>
      <c r="H48" s="49"/>
      <c r="I48" s="49"/>
      <c r="J48" s="50"/>
      <c r="K48" s="49"/>
      <c r="L48" s="51"/>
      <c r="M48" s="22"/>
      <c r="AC48" s="27" t="s">
        <v>267</v>
      </c>
      <c r="AD48" s="27" t="s">
        <v>267</v>
      </c>
      <c r="AQ48" s="28" t="s">
        <v>245</v>
      </c>
      <c r="AR48" s="28" t="s">
        <v>268</v>
      </c>
    </row>
    <row r="49" spans="1:44" s="23" customFormat="1" ht="36" customHeight="1">
      <c r="A49" s="49"/>
      <c r="B49" s="50"/>
      <c r="C49" s="49"/>
      <c r="D49" s="49"/>
      <c r="E49" s="49"/>
      <c r="F49" s="50"/>
      <c r="G49" s="49"/>
      <c r="H49" s="49"/>
      <c r="I49" s="49"/>
      <c r="J49" s="50"/>
      <c r="K49" s="49"/>
      <c r="L49" s="51"/>
      <c r="M49" s="22"/>
      <c r="AC49" s="27" t="s">
        <v>269</v>
      </c>
      <c r="AD49" s="27" t="s">
        <v>269</v>
      </c>
      <c r="AQ49" s="28" t="s">
        <v>270</v>
      </c>
      <c r="AR49" s="28" t="s">
        <v>271</v>
      </c>
    </row>
    <row r="50" spans="1:44" s="23" customFormat="1" ht="36" customHeight="1">
      <c r="A50" s="49"/>
      <c r="B50" s="50"/>
      <c r="C50" s="49"/>
      <c r="D50" s="49"/>
      <c r="E50" s="49"/>
      <c r="F50" s="50"/>
      <c r="G50" s="49"/>
      <c r="H50" s="49"/>
      <c r="I50" s="49"/>
      <c r="J50" s="50"/>
      <c r="K50" s="49"/>
      <c r="L50" s="51"/>
      <c r="M50" s="22"/>
      <c r="AC50" s="27" t="s">
        <v>272</v>
      </c>
      <c r="AD50" s="27" t="s">
        <v>272</v>
      </c>
      <c r="AQ50" s="28" t="s">
        <v>103</v>
      </c>
      <c r="AR50" s="28" t="s">
        <v>273</v>
      </c>
    </row>
    <row r="51" spans="1:44" s="23" customFormat="1" ht="36" customHeight="1">
      <c r="A51" s="49"/>
      <c r="B51" s="50"/>
      <c r="C51" s="49"/>
      <c r="D51" s="49"/>
      <c r="E51" s="49"/>
      <c r="F51" s="50"/>
      <c r="G51" s="49"/>
      <c r="H51" s="49"/>
      <c r="I51" s="49"/>
      <c r="J51" s="50"/>
      <c r="K51" s="49"/>
      <c r="L51" s="51"/>
      <c r="M51" s="22"/>
      <c r="AC51" s="27" t="s">
        <v>274</v>
      </c>
      <c r="AD51" s="27" t="s">
        <v>274</v>
      </c>
      <c r="AQ51" s="28" t="s">
        <v>103</v>
      </c>
      <c r="AR51" s="28" t="s">
        <v>275</v>
      </c>
    </row>
    <row r="52" spans="1:44" s="23" customFormat="1" ht="36" customHeight="1">
      <c r="A52" s="49"/>
      <c r="B52" s="50"/>
      <c r="C52" s="49"/>
      <c r="D52" s="49"/>
      <c r="E52" s="49"/>
      <c r="F52" s="50"/>
      <c r="G52" s="49"/>
      <c r="H52" s="49"/>
      <c r="I52" s="49"/>
      <c r="J52" s="50"/>
      <c r="K52" s="49"/>
      <c r="L52" s="51"/>
      <c r="M52" s="22"/>
      <c r="AC52" s="27" t="s">
        <v>21</v>
      </c>
      <c r="AD52" s="27" t="s">
        <v>21</v>
      </c>
      <c r="AQ52" s="28" t="s">
        <v>103</v>
      </c>
      <c r="AR52" s="28" t="s">
        <v>276</v>
      </c>
    </row>
    <row r="53" spans="1:44" s="23" customFormat="1" ht="36" customHeight="1">
      <c r="A53" s="49"/>
      <c r="B53" s="50"/>
      <c r="C53" s="49"/>
      <c r="D53" s="49"/>
      <c r="E53" s="49"/>
      <c r="F53" s="50"/>
      <c r="G53" s="49"/>
      <c r="H53" s="49"/>
      <c r="I53" s="49"/>
      <c r="J53" s="50"/>
      <c r="K53" s="49"/>
      <c r="L53" s="51"/>
      <c r="M53" s="22"/>
      <c r="AC53" s="27" t="s">
        <v>277</v>
      </c>
      <c r="AD53" s="27" t="s">
        <v>277</v>
      </c>
      <c r="AQ53" s="28" t="s">
        <v>103</v>
      </c>
      <c r="AR53" s="28" t="s">
        <v>278</v>
      </c>
    </row>
    <row r="54" spans="1:44" s="23" customFormat="1" ht="36" customHeight="1">
      <c r="A54" s="49"/>
      <c r="B54" s="50"/>
      <c r="C54" s="49"/>
      <c r="D54" s="49"/>
      <c r="E54" s="49"/>
      <c r="F54" s="50"/>
      <c r="G54" s="49"/>
      <c r="H54" s="49"/>
      <c r="I54" s="49"/>
      <c r="J54" s="50"/>
      <c r="K54" s="49"/>
      <c r="L54" s="51"/>
      <c r="M54" s="22"/>
      <c r="AC54" s="27" t="s">
        <v>279</v>
      </c>
      <c r="AD54" s="27" t="s">
        <v>279</v>
      </c>
      <c r="AQ54" s="28" t="s">
        <v>103</v>
      </c>
      <c r="AR54" s="28" t="s">
        <v>280</v>
      </c>
    </row>
    <row r="55" spans="1:44" s="23" customFormat="1" ht="36" customHeight="1">
      <c r="A55" s="49"/>
      <c r="B55" s="50"/>
      <c r="C55" s="49"/>
      <c r="D55" s="49"/>
      <c r="E55" s="49"/>
      <c r="F55" s="50"/>
      <c r="G55" s="49"/>
      <c r="H55" s="49"/>
      <c r="I55" s="49"/>
      <c r="J55" s="50"/>
      <c r="K55" s="49"/>
      <c r="L55" s="51"/>
      <c r="M55" s="22"/>
      <c r="AC55" s="27" t="s">
        <v>281</v>
      </c>
      <c r="AD55" s="27" t="s">
        <v>281</v>
      </c>
      <c r="AQ55" s="28" t="s">
        <v>103</v>
      </c>
      <c r="AR55" s="28" t="s">
        <v>282</v>
      </c>
    </row>
    <row r="56" spans="1:44" s="23" customFormat="1" ht="36" customHeight="1">
      <c r="A56" s="49"/>
      <c r="B56" s="50"/>
      <c r="C56" s="49"/>
      <c r="D56" s="49"/>
      <c r="E56" s="49"/>
      <c r="F56" s="50"/>
      <c r="G56" s="49"/>
      <c r="H56" s="49"/>
      <c r="I56" s="49"/>
      <c r="J56" s="50"/>
      <c r="K56" s="49"/>
      <c r="L56" s="51"/>
      <c r="M56" s="22"/>
      <c r="AC56" s="27" t="s">
        <v>283</v>
      </c>
      <c r="AD56" s="27" t="s">
        <v>283</v>
      </c>
      <c r="AQ56" s="28" t="s">
        <v>103</v>
      </c>
      <c r="AR56" s="28" t="s">
        <v>103</v>
      </c>
    </row>
    <row r="57" spans="1:44" s="23" customFormat="1" ht="36" customHeight="1">
      <c r="A57" s="49"/>
      <c r="B57" s="50"/>
      <c r="C57" s="49"/>
      <c r="D57" s="49"/>
      <c r="E57" s="49"/>
      <c r="F57" s="50"/>
      <c r="G57" s="49"/>
      <c r="H57" s="49"/>
      <c r="I57" s="49"/>
      <c r="J57" s="50"/>
      <c r="K57" s="49"/>
      <c r="L57" s="51"/>
      <c r="M57" s="22"/>
      <c r="AC57" s="27" t="s">
        <v>284</v>
      </c>
      <c r="AD57" s="27" t="s">
        <v>284</v>
      </c>
      <c r="AQ57" s="28" t="s">
        <v>285</v>
      </c>
      <c r="AR57" s="28" t="s">
        <v>286</v>
      </c>
    </row>
    <row r="58" spans="1:44" s="23" customFormat="1" ht="36" customHeight="1">
      <c r="A58" s="49"/>
      <c r="B58" s="50"/>
      <c r="C58" s="49"/>
      <c r="D58" s="49"/>
      <c r="E58" s="49"/>
      <c r="F58" s="50"/>
      <c r="G58" s="49"/>
      <c r="H58" s="49"/>
      <c r="I58" s="49"/>
      <c r="J58" s="50"/>
      <c r="K58" s="49"/>
      <c r="L58" s="51"/>
      <c r="M58" s="22"/>
      <c r="AC58" s="27" t="s">
        <v>287</v>
      </c>
      <c r="AD58" s="27" t="s">
        <v>287</v>
      </c>
      <c r="AQ58" s="28" t="s">
        <v>285</v>
      </c>
      <c r="AR58" s="28" t="s">
        <v>288</v>
      </c>
    </row>
    <row r="59" spans="1:44" s="23" customFormat="1" ht="36" customHeight="1">
      <c r="A59" s="49"/>
      <c r="B59" s="50"/>
      <c r="C59" s="49"/>
      <c r="D59" s="49"/>
      <c r="E59" s="49"/>
      <c r="F59" s="50"/>
      <c r="G59" s="49"/>
      <c r="H59" s="49"/>
      <c r="I59" s="49"/>
      <c r="J59" s="50"/>
      <c r="K59" s="49"/>
      <c r="L59" s="51"/>
      <c r="M59" s="22"/>
      <c r="AC59" s="27" t="s">
        <v>289</v>
      </c>
      <c r="AD59" s="27" t="s">
        <v>289</v>
      </c>
      <c r="AQ59" s="28" t="s">
        <v>99</v>
      </c>
      <c r="AR59" s="28" t="s">
        <v>290</v>
      </c>
    </row>
    <row r="60" spans="1:44" s="23" customFormat="1" ht="36" customHeight="1">
      <c r="A60" s="49"/>
      <c r="B60" s="50"/>
      <c r="C60" s="49"/>
      <c r="D60" s="49"/>
      <c r="E60" s="49"/>
      <c r="F60" s="50"/>
      <c r="G60" s="49"/>
      <c r="H60" s="49"/>
      <c r="I60" s="49"/>
      <c r="J60" s="50"/>
      <c r="K60" s="49"/>
      <c r="L60" s="51"/>
      <c r="M60" s="22"/>
      <c r="AC60" s="27" t="s">
        <v>291</v>
      </c>
      <c r="AD60" s="27" t="s">
        <v>291</v>
      </c>
      <c r="AQ60" s="28" t="s">
        <v>99</v>
      </c>
      <c r="AR60" s="28" t="s">
        <v>121</v>
      </c>
    </row>
    <row r="61" spans="1:44" s="23" customFormat="1" ht="36" customHeight="1">
      <c r="A61" s="49"/>
      <c r="B61" s="50"/>
      <c r="C61" s="49"/>
      <c r="D61" s="49"/>
      <c r="E61" s="49"/>
      <c r="F61" s="50"/>
      <c r="G61" s="49"/>
      <c r="H61" s="49"/>
      <c r="I61" s="49"/>
      <c r="J61" s="50"/>
      <c r="K61" s="49"/>
      <c r="L61" s="51"/>
      <c r="M61" s="22"/>
      <c r="AC61" s="27" t="s">
        <v>292</v>
      </c>
      <c r="AD61" s="27" t="s">
        <v>292</v>
      </c>
      <c r="AQ61" s="28" t="s">
        <v>99</v>
      </c>
      <c r="AR61" s="28" t="s">
        <v>103</v>
      </c>
    </row>
    <row r="62" spans="1:44" s="23" customFormat="1" ht="36" customHeight="1">
      <c r="A62" s="49"/>
      <c r="B62" s="50"/>
      <c r="C62" s="49"/>
      <c r="D62" s="49"/>
      <c r="E62" s="49"/>
      <c r="F62" s="50"/>
      <c r="G62" s="49"/>
      <c r="H62" s="49"/>
      <c r="I62" s="49"/>
      <c r="J62" s="50"/>
      <c r="K62" s="49"/>
      <c r="L62" s="51"/>
      <c r="M62" s="22"/>
      <c r="AC62" s="27" t="s">
        <v>293</v>
      </c>
      <c r="AD62" s="27" t="s">
        <v>293</v>
      </c>
      <c r="AQ62" s="28" t="s">
        <v>99</v>
      </c>
      <c r="AR62" s="28" t="s">
        <v>294</v>
      </c>
    </row>
    <row r="63" spans="1:44" s="23" customFormat="1" ht="36" customHeight="1">
      <c r="A63" s="49"/>
      <c r="B63" s="50"/>
      <c r="C63" s="49"/>
      <c r="D63" s="49"/>
      <c r="E63" s="49"/>
      <c r="F63" s="50"/>
      <c r="G63" s="49"/>
      <c r="H63" s="49"/>
      <c r="I63" s="49"/>
      <c r="J63" s="50"/>
      <c r="K63" s="49"/>
      <c r="L63" s="51"/>
      <c r="M63" s="22"/>
      <c r="AC63" s="27" t="s">
        <v>295</v>
      </c>
      <c r="AD63" s="27" t="s">
        <v>295</v>
      </c>
      <c r="AQ63" s="28" t="s">
        <v>99</v>
      </c>
      <c r="AR63" s="28" t="s">
        <v>296</v>
      </c>
    </row>
    <row r="64" spans="1:44" s="23" customFormat="1" ht="36" customHeight="1">
      <c r="A64" s="49"/>
      <c r="B64" s="50"/>
      <c r="C64" s="49"/>
      <c r="D64" s="49"/>
      <c r="E64" s="49"/>
      <c r="F64" s="50"/>
      <c r="G64" s="49"/>
      <c r="H64" s="49"/>
      <c r="I64" s="49"/>
      <c r="J64" s="50"/>
      <c r="K64" s="49"/>
      <c r="L64" s="51"/>
      <c r="M64" s="22"/>
      <c r="AC64" s="27" t="s">
        <v>297</v>
      </c>
      <c r="AD64" s="27" t="s">
        <v>297</v>
      </c>
      <c r="AQ64" s="28" t="s">
        <v>298</v>
      </c>
      <c r="AR64" s="28" t="s">
        <v>299</v>
      </c>
    </row>
    <row r="65" spans="1:44" s="23" customFormat="1" ht="36" customHeight="1">
      <c r="A65" s="49"/>
      <c r="B65" s="50"/>
      <c r="C65" s="49"/>
      <c r="D65" s="49"/>
      <c r="E65" s="49"/>
      <c r="F65" s="50"/>
      <c r="G65" s="49"/>
      <c r="H65" s="49"/>
      <c r="I65" s="49"/>
      <c r="J65" s="50"/>
      <c r="K65" s="49"/>
      <c r="L65" s="51"/>
      <c r="M65" s="22"/>
      <c r="AC65" s="27" t="s">
        <v>300</v>
      </c>
      <c r="AD65" s="27" t="s">
        <v>300</v>
      </c>
      <c r="AQ65" s="28" t="s">
        <v>301</v>
      </c>
      <c r="AR65" s="28" t="s">
        <v>302</v>
      </c>
    </row>
    <row r="66" spans="1:44" s="23" customFormat="1" ht="36" customHeight="1">
      <c r="A66" s="49"/>
      <c r="B66" s="50"/>
      <c r="C66" s="49"/>
      <c r="D66" s="49"/>
      <c r="E66" s="49"/>
      <c r="F66" s="50"/>
      <c r="G66" s="49"/>
      <c r="H66" s="49"/>
      <c r="I66" s="49"/>
      <c r="J66" s="50"/>
      <c r="K66" s="49"/>
      <c r="L66" s="51"/>
      <c r="M66" s="22"/>
      <c r="AC66" s="27" t="s">
        <v>303</v>
      </c>
      <c r="AD66" s="27" t="s">
        <v>303</v>
      </c>
      <c r="AQ66" s="28" t="s">
        <v>301</v>
      </c>
      <c r="AR66" s="28" t="s">
        <v>304</v>
      </c>
    </row>
    <row r="67" spans="1:44" s="23" customFormat="1" ht="36" customHeight="1">
      <c r="A67" s="49"/>
      <c r="B67" s="50"/>
      <c r="C67" s="49"/>
      <c r="D67" s="49"/>
      <c r="E67" s="49"/>
      <c r="F67" s="50"/>
      <c r="G67" s="49"/>
      <c r="H67" s="49"/>
      <c r="I67" s="49"/>
      <c r="J67" s="50"/>
      <c r="K67" s="49"/>
      <c r="L67" s="51"/>
      <c r="M67" s="22"/>
      <c r="AC67" s="27" t="s">
        <v>305</v>
      </c>
      <c r="AD67" s="27" t="s">
        <v>305</v>
      </c>
      <c r="AQ67" s="28" t="s">
        <v>301</v>
      </c>
      <c r="AR67" s="28" t="s">
        <v>306</v>
      </c>
    </row>
    <row r="68" spans="1:44" s="23" customFormat="1" ht="36" customHeight="1">
      <c r="A68" s="49"/>
      <c r="B68" s="50"/>
      <c r="C68" s="49"/>
      <c r="D68" s="49"/>
      <c r="E68" s="49"/>
      <c r="F68" s="50"/>
      <c r="G68" s="49"/>
      <c r="H68" s="49"/>
      <c r="I68" s="49"/>
      <c r="J68" s="50"/>
      <c r="K68" s="49"/>
      <c r="L68" s="51"/>
      <c r="M68" s="22"/>
      <c r="AC68" s="27" t="s">
        <v>307</v>
      </c>
      <c r="AD68" s="27" t="s">
        <v>307</v>
      </c>
      <c r="AQ68" s="28" t="s">
        <v>125</v>
      </c>
      <c r="AR68" s="28" t="s">
        <v>115</v>
      </c>
    </row>
    <row r="69" spans="1:44" s="23" customFormat="1" ht="36" customHeight="1">
      <c r="A69" s="49"/>
      <c r="B69" s="50"/>
      <c r="C69" s="49"/>
      <c r="D69" s="49"/>
      <c r="E69" s="49"/>
      <c r="F69" s="50"/>
      <c r="G69" s="49"/>
      <c r="H69" s="49"/>
      <c r="I69" s="49"/>
      <c r="J69" s="50"/>
      <c r="K69" s="49"/>
      <c r="L69" s="51"/>
      <c r="M69" s="22"/>
      <c r="AC69" s="27" t="s">
        <v>33</v>
      </c>
      <c r="AD69" s="27" t="s">
        <v>33</v>
      </c>
      <c r="AQ69" s="28" t="s">
        <v>125</v>
      </c>
      <c r="AR69" s="28" t="s">
        <v>308</v>
      </c>
    </row>
    <row r="70" spans="1:44" s="23" customFormat="1" ht="36" customHeight="1">
      <c r="A70" s="49"/>
      <c r="B70" s="50"/>
      <c r="C70" s="49"/>
      <c r="D70" s="49"/>
      <c r="E70" s="49"/>
      <c r="F70" s="50"/>
      <c r="G70" s="49"/>
      <c r="H70" s="49"/>
      <c r="I70" s="49"/>
      <c r="J70" s="50"/>
      <c r="K70" s="49"/>
      <c r="L70" s="51"/>
      <c r="M70" s="22"/>
      <c r="AC70" s="27" t="s">
        <v>309</v>
      </c>
      <c r="AD70" s="27" t="s">
        <v>309</v>
      </c>
      <c r="AQ70" s="28" t="s">
        <v>125</v>
      </c>
      <c r="AR70" s="28" t="s">
        <v>310</v>
      </c>
    </row>
    <row r="71" spans="1:44" s="23" customFormat="1" ht="36" customHeight="1">
      <c r="A71" s="49"/>
      <c r="B71" s="50"/>
      <c r="C71" s="49"/>
      <c r="D71" s="49"/>
      <c r="E71" s="49"/>
      <c r="F71" s="50"/>
      <c r="G71" s="49"/>
      <c r="H71" s="49"/>
      <c r="I71" s="49"/>
      <c r="J71" s="50"/>
      <c r="K71" s="49"/>
      <c r="L71" s="51"/>
      <c r="M71" s="22"/>
      <c r="AC71" s="27" t="s">
        <v>131</v>
      </c>
      <c r="AD71" s="27" t="s">
        <v>131</v>
      </c>
      <c r="AQ71" s="28" t="s">
        <v>125</v>
      </c>
      <c r="AR71" s="28" t="s">
        <v>311</v>
      </c>
    </row>
    <row r="72" spans="1:44" s="23" customFormat="1" ht="36" customHeight="1">
      <c r="A72" s="49"/>
      <c r="B72" s="50"/>
      <c r="C72" s="49"/>
      <c r="D72" s="49"/>
      <c r="E72" s="49"/>
      <c r="F72" s="50"/>
      <c r="G72" s="49"/>
      <c r="H72" s="49"/>
      <c r="I72" s="49"/>
      <c r="J72" s="50"/>
      <c r="K72" s="49"/>
      <c r="L72" s="51"/>
      <c r="M72" s="22"/>
      <c r="AC72" s="27" t="s">
        <v>312</v>
      </c>
      <c r="AD72" s="27" t="s">
        <v>312</v>
      </c>
      <c r="AQ72" s="28" t="s">
        <v>313</v>
      </c>
      <c r="AR72" s="28" t="s">
        <v>236</v>
      </c>
    </row>
    <row r="73" spans="1:44" s="23" customFormat="1" ht="36" customHeight="1">
      <c r="A73" s="49"/>
      <c r="B73" s="50"/>
      <c r="C73" s="49"/>
      <c r="D73" s="49"/>
      <c r="E73" s="49"/>
      <c r="F73" s="50"/>
      <c r="G73" s="49"/>
      <c r="H73" s="49"/>
      <c r="I73" s="49"/>
      <c r="J73" s="50"/>
      <c r="K73" s="49"/>
      <c r="L73" s="51"/>
      <c r="M73" s="22"/>
      <c r="AC73" s="27" t="s">
        <v>314</v>
      </c>
      <c r="AD73" s="27" t="s">
        <v>314</v>
      </c>
      <c r="AQ73" s="28" t="s">
        <v>313</v>
      </c>
      <c r="AR73" s="28" t="s">
        <v>315</v>
      </c>
    </row>
    <row r="74" spans="1:44" s="23" customFormat="1" ht="36" customHeight="1">
      <c r="A74" s="49"/>
      <c r="B74" s="50"/>
      <c r="C74" s="49"/>
      <c r="D74" s="49"/>
      <c r="E74" s="49"/>
      <c r="F74" s="50"/>
      <c r="G74" s="49"/>
      <c r="H74" s="49"/>
      <c r="I74" s="49"/>
      <c r="J74" s="50"/>
      <c r="K74" s="49"/>
      <c r="L74" s="51"/>
      <c r="M74" s="22"/>
      <c r="AC74" s="27" t="s">
        <v>316</v>
      </c>
      <c r="AD74" s="27" t="s">
        <v>316</v>
      </c>
      <c r="AQ74" s="28" t="s">
        <v>313</v>
      </c>
      <c r="AR74" s="28" t="s">
        <v>317</v>
      </c>
    </row>
    <row r="75" spans="1:44" s="23" customFormat="1" ht="36" customHeight="1">
      <c r="A75" s="49"/>
      <c r="B75" s="50"/>
      <c r="C75" s="49"/>
      <c r="D75" s="49"/>
      <c r="E75" s="49"/>
      <c r="F75" s="50"/>
      <c r="G75" s="49"/>
      <c r="H75" s="49"/>
      <c r="I75" s="49"/>
      <c r="J75" s="50"/>
      <c r="K75" s="49"/>
      <c r="L75" s="51"/>
      <c r="M75" s="22"/>
      <c r="AC75" s="27" t="s">
        <v>318</v>
      </c>
      <c r="AD75" s="27" t="s">
        <v>318</v>
      </c>
      <c r="AQ75" s="28" t="s">
        <v>313</v>
      </c>
      <c r="AR75" s="28" t="s">
        <v>319</v>
      </c>
    </row>
    <row r="76" spans="1:44" s="23" customFormat="1" ht="36" customHeight="1">
      <c r="A76" s="49"/>
      <c r="B76" s="50"/>
      <c r="C76" s="49"/>
      <c r="D76" s="49"/>
      <c r="E76" s="49"/>
      <c r="F76" s="50"/>
      <c r="G76" s="49"/>
      <c r="H76" s="49"/>
      <c r="I76" s="49"/>
      <c r="J76" s="50"/>
      <c r="K76" s="49"/>
      <c r="L76" s="51"/>
      <c r="M76" s="22"/>
      <c r="AC76" s="27" t="s">
        <v>46</v>
      </c>
      <c r="AD76" s="27" t="s">
        <v>46</v>
      </c>
      <c r="AQ76" s="28" t="s">
        <v>313</v>
      </c>
      <c r="AR76" s="28" t="s">
        <v>320</v>
      </c>
    </row>
    <row r="77" spans="1:44" s="23" customFormat="1" ht="36" customHeight="1">
      <c r="A77" s="49"/>
      <c r="B77" s="50"/>
      <c r="C77" s="49"/>
      <c r="D77" s="49"/>
      <c r="E77" s="49"/>
      <c r="F77" s="50"/>
      <c r="G77" s="49"/>
      <c r="H77" s="49"/>
      <c r="I77" s="49"/>
      <c r="J77" s="50"/>
      <c r="K77" s="49"/>
      <c r="L77" s="51"/>
      <c r="M77" s="22"/>
      <c r="AC77" s="27" t="s">
        <v>321</v>
      </c>
      <c r="AD77" s="27" t="s">
        <v>321</v>
      </c>
    </row>
    <row r="78" spans="1:44" s="23" customFormat="1" ht="36" customHeight="1">
      <c r="A78" s="49"/>
      <c r="B78" s="50"/>
      <c r="C78" s="49"/>
      <c r="D78" s="49"/>
      <c r="E78" s="49"/>
      <c r="F78" s="50"/>
      <c r="G78" s="49"/>
      <c r="H78" s="49"/>
      <c r="I78" s="49"/>
      <c r="J78" s="50"/>
      <c r="K78" s="49"/>
      <c r="L78" s="51"/>
      <c r="M78" s="22"/>
      <c r="AC78" s="27" t="s">
        <v>322</v>
      </c>
      <c r="AD78" s="27" t="s">
        <v>322</v>
      </c>
    </row>
    <row r="79" spans="1:44" s="23" customFormat="1" ht="36" customHeight="1">
      <c r="A79" s="49"/>
      <c r="B79" s="50"/>
      <c r="C79" s="49"/>
      <c r="D79" s="49"/>
      <c r="E79" s="49"/>
      <c r="F79" s="50"/>
      <c r="G79" s="49"/>
      <c r="H79" s="49"/>
      <c r="I79" s="49"/>
      <c r="J79" s="50"/>
      <c r="K79" s="49"/>
      <c r="L79" s="51"/>
      <c r="M79" s="22"/>
      <c r="AC79" s="27" t="s">
        <v>323</v>
      </c>
      <c r="AD79" s="27" t="s">
        <v>323</v>
      </c>
    </row>
    <row r="80" spans="1:44" s="23" customFormat="1" ht="36" customHeight="1">
      <c r="A80" s="49"/>
      <c r="B80" s="50"/>
      <c r="C80" s="49"/>
      <c r="D80" s="49"/>
      <c r="E80" s="49"/>
      <c r="F80" s="50"/>
      <c r="G80" s="49"/>
      <c r="H80" s="49"/>
      <c r="I80" s="49"/>
      <c r="J80" s="50"/>
      <c r="K80" s="49"/>
      <c r="L80" s="51"/>
      <c r="M80" s="22"/>
      <c r="AC80" s="27" t="s">
        <v>324</v>
      </c>
      <c r="AD80" s="27" t="s">
        <v>324</v>
      </c>
    </row>
    <row r="81" spans="1:30" s="23" customFormat="1" ht="36" customHeight="1">
      <c r="A81" s="49"/>
      <c r="B81" s="50"/>
      <c r="C81" s="49"/>
      <c r="D81" s="49"/>
      <c r="E81" s="49"/>
      <c r="F81" s="50"/>
      <c r="G81" s="49"/>
      <c r="H81" s="49"/>
      <c r="I81" s="49"/>
      <c r="J81" s="50"/>
      <c r="K81" s="49"/>
      <c r="L81" s="51"/>
      <c r="M81" s="22"/>
      <c r="AC81" s="27" t="s">
        <v>325</v>
      </c>
      <c r="AD81" s="27" t="s">
        <v>325</v>
      </c>
    </row>
    <row r="82" spans="1:30" s="23" customFormat="1" ht="36" customHeight="1">
      <c r="A82" s="49"/>
      <c r="B82" s="50"/>
      <c r="C82" s="49"/>
      <c r="D82" s="49"/>
      <c r="E82" s="49"/>
      <c r="F82" s="50"/>
      <c r="G82" s="49"/>
      <c r="H82" s="49"/>
      <c r="I82" s="49"/>
      <c r="J82" s="50"/>
      <c r="K82" s="49"/>
      <c r="L82" s="51"/>
      <c r="M82" s="22"/>
      <c r="AC82" s="27" t="s">
        <v>326</v>
      </c>
      <c r="AD82" s="27" t="s">
        <v>326</v>
      </c>
    </row>
    <row r="83" spans="1:30" s="23" customFormat="1" ht="36" customHeight="1">
      <c r="A83" s="49"/>
      <c r="B83" s="50"/>
      <c r="C83" s="49"/>
      <c r="D83" s="49"/>
      <c r="E83" s="49"/>
      <c r="F83" s="50"/>
      <c r="G83" s="49"/>
      <c r="H83" s="49"/>
      <c r="I83" s="49"/>
      <c r="J83" s="50"/>
      <c r="K83" s="49"/>
      <c r="L83" s="51"/>
      <c r="M83" s="22"/>
      <c r="AC83" s="27" t="s">
        <v>327</v>
      </c>
      <c r="AD83" s="27" t="s">
        <v>327</v>
      </c>
    </row>
    <row r="84" spans="1:30" s="23" customFormat="1" ht="36" customHeight="1">
      <c r="A84" s="49"/>
      <c r="B84" s="50"/>
      <c r="C84" s="49"/>
      <c r="D84" s="49"/>
      <c r="E84" s="49"/>
      <c r="F84" s="50"/>
      <c r="G84" s="49"/>
      <c r="H84" s="49"/>
      <c r="I84" s="49"/>
      <c r="J84" s="50"/>
      <c r="K84" s="49"/>
      <c r="L84" s="51"/>
      <c r="M84" s="22"/>
      <c r="AC84" s="27" t="s">
        <v>328</v>
      </c>
      <c r="AD84" s="27" t="s">
        <v>328</v>
      </c>
    </row>
    <row r="85" spans="1:30" s="23" customFormat="1" ht="36" customHeight="1">
      <c r="A85" s="49"/>
      <c r="B85" s="50"/>
      <c r="C85" s="49"/>
      <c r="D85" s="49"/>
      <c r="E85" s="49"/>
      <c r="F85" s="50"/>
      <c r="G85" s="49"/>
      <c r="H85" s="49"/>
      <c r="I85" s="49"/>
      <c r="J85" s="50"/>
      <c r="K85" s="49"/>
      <c r="L85" s="51"/>
      <c r="M85" s="22"/>
      <c r="AC85" s="27" t="s">
        <v>329</v>
      </c>
      <c r="AD85" s="27" t="s">
        <v>329</v>
      </c>
    </row>
    <row r="86" spans="1:30" s="23" customFormat="1" ht="36" customHeight="1">
      <c r="A86" s="49"/>
      <c r="B86" s="50"/>
      <c r="C86" s="49"/>
      <c r="D86" s="49"/>
      <c r="E86" s="49"/>
      <c r="F86" s="50"/>
      <c r="G86" s="49"/>
      <c r="H86" s="49"/>
      <c r="I86" s="49"/>
      <c r="J86" s="50"/>
      <c r="K86" s="49"/>
      <c r="L86" s="51"/>
      <c r="M86" s="22"/>
      <c r="AC86" s="27" t="s">
        <v>330</v>
      </c>
      <c r="AD86" s="27" t="s">
        <v>330</v>
      </c>
    </row>
    <row r="87" spans="1:30" s="23" customFormat="1" ht="36" customHeight="1">
      <c r="A87" s="49"/>
      <c r="B87" s="50"/>
      <c r="C87" s="49"/>
      <c r="D87" s="49"/>
      <c r="E87" s="49"/>
      <c r="F87" s="50"/>
      <c r="G87" s="49"/>
      <c r="H87" s="49"/>
      <c r="I87" s="49"/>
      <c r="J87" s="50"/>
      <c r="K87" s="49"/>
      <c r="L87" s="51"/>
      <c r="M87" s="22"/>
      <c r="AC87" s="27" t="s">
        <v>331</v>
      </c>
      <c r="AD87" s="27" t="s">
        <v>127</v>
      </c>
    </row>
    <row r="88" spans="1:30" s="23" customFormat="1" ht="36" customHeight="1">
      <c r="A88" s="49"/>
      <c r="B88" s="50"/>
      <c r="C88" s="49"/>
      <c r="D88" s="49"/>
      <c r="E88" s="49"/>
      <c r="F88" s="50"/>
      <c r="G88" s="49"/>
      <c r="H88" s="49"/>
      <c r="I88" s="49"/>
      <c r="J88" s="50"/>
      <c r="K88" s="49"/>
      <c r="L88" s="51"/>
      <c r="M88" s="22"/>
      <c r="AC88" s="27" t="s">
        <v>332</v>
      </c>
      <c r="AD88" s="27" t="s">
        <v>100</v>
      </c>
    </row>
    <row r="89" spans="1:30" s="23" customFormat="1" ht="36" customHeight="1">
      <c r="A89" s="49"/>
      <c r="B89" s="50"/>
      <c r="C89" s="49"/>
      <c r="D89" s="49"/>
      <c r="E89" s="49"/>
      <c r="F89" s="50"/>
      <c r="G89" s="49"/>
      <c r="H89" s="49"/>
      <c r="I89" s="49"/>
      <c r="J89" s="50"/>
      <c r="K89" s="49"/>
      <c r="L89" s="51"/>
      <c r="M89" s="22"/>
      <c r="AC89" s="27" t="s">
        <v>333</v>
      </c>
      <c r="AD89" s="27" t="s">
        <v>111</v>
      </c>
    </row>
    <row r="90" spans="1:30" s="23" customFormat="1" ht="36" customHeight="1">
      <c r="A90" s="49"/>
      <c r="B90" s="50"/>
      <c r="C90" s="49"/>
      <c r="D90" s="49"/>
      <c r="E90" s="49"/>
      <c r="F90" s="50"/>
      <c r="G90" s="49"/>
      <c r="H90" s="49"/>
      <c r="I90" s="49"/>
      <c r="J90" s="50"/>
      <c r="K90" s="49"/>
      <c r="L90" s="51"/>
      <c r="M90" s="22"/>
      <c r="AC90" s="27" t="s">
        <v>334</v>
      </c>
      <c r="AD90" s="27" t="s">
        <v>115</v>
      </c>
    </row>
    <row r="91" spans="1:30" s="23" customFormat="1" ht="36" customHeight="1">
      <c r="A91" s="49"/>
      <c r="B91" s="50"/>
      <c r="C91" s="49"/>
      <c r="D91" s="49"/>
      <c r="E91" s="49"/>
      <c r="F91" s="50"/>
      <c r="G91" s="49"/>
      <c r="H91" s="49"/>
      <c r="I91" s="49"/>
      <c r="J91" s="50"/>
      <c r="K91" s="49"/>
      <c r="L91" s="51"/>
      <c r="M91" s="22"/>
      <c r="AC91" s="27" t="s">
        <v>335</v>
      </c>
      <c r="AD91" s="27" t="s">
        <v>127</v>
      </c>
    </row>
    <row r="92" spans="1:30" s="23" customFormat="1" ht="36" customHeight="1">
      <c r="A92" s="49"/>
      <c r="B92" s="50"/>
      <c r="C92" s="49"/>
      <c r="D92" s="49"/>
      <c r="E92" s="49"/>
      <c r="F92" s="50"/>
      <c r="G92" s="49"/>
      <c r="H92" s="49"/>
      <c r="I92" s="49"/>
      <c r="J92" s="50"/>
      <c r="K92" s="49"/>
      <c r="L92" s="51"/>
      <c r="M92" s="22"/>
      <c r="AC92" s="27" t="s">
        <v>336</v>
      </c>
      <c r="AD92" s="27" t="s">
        <v>184</v>
      </c>
    </row>
    <row r="93" spans="1:30" s="23" customFormat="1" ht="36" customHeight="1">
      <c r="A93" s="49"/>
      <c r="B93" s="50"/>
      <c r="C93" s="49"/>
      <c r="D93" s="49"/>
      <c r="E93" s="49"/>
      <c r="F93" s="50"/>
      <c r="G93" s="49"/>
      <c r="H93" s="49"/>
      <c r="I93" s="49"/>
      <c r="J93" s="50"/>
      <c r="K93" s="49"/>
      <c r="L93" s="51"/>
      <c r="M93" s="22"/>
      <c r="AC93" s="27" t="s">
        <v>337</v>
      </c>
      <c r="AD93" s="27" t="s">
        <v>249</v>
      </c>
    </row>
    <row r="94" spans="1:30" s="23" customFormat="1" ht="36" customHeight="1">
      <c r="A94" s="49"/>
      <c r="B94" s="50"/>
      <c r="C94" s="49"/>
      <c r="D94" s="49"/>
      <c r="E94" s="49"/>
      <c r="F94" s="50"/>
      <c r="G94" s="49"/>
      <c r="H94" s="49"/>
      <c r="I94" s="49"/>
      <c r="J94" s="50"/>
      <c r="K94" s="49"/>
      <c r="L94" s="51"/>
      <c r="M94" s="22"/>
      <c r="AC94" s="27" t="s">
        <v>338</v>
      </c>
      <c r="AD94" s="27" t="s">
        <v>257</v>
      </c>
    </row>
    <row r="95" spans="1:30" s="23" customFormat="1" ht="36" customHeight="1">
      <c r="A95" s="49"/>
      <c r="B95" s="50"/>
      <c r="C95" s="49"/>
      <c r="D95" s="49"/>
      <c r="E95" s="49"/>
      <c r="F95" s="50"/>
      <c r="G95" s="49"/>
      <c r="H95" s="49"/>
      <c r="I95" s="49"/>
      <c r="J95" s="50"/>
      <c r="K95" s="49"/>
      <c r="L95" s="51"/>
      <c r="M95" s="22"/>
      <c r="AC95" s="27" t="s">
        <v>339</v>
      </c>
      <c r="AD95" s="27" t="s">
        <v>263</v>
      </c>
    </row>
    <row r="96" spans="1:30" s="23" customFormat="1" ht="36" customHeight="1">
      <c r="A96" s="49"/>
      <c r="B96" s="50"/>
      <c r="C96" s="49"/>
      <c r="D96" s="49"/>
      <c r="E96" s="49"/>
      <c r="F96" s="50"/>
      <c r="G96" s="49"/>
      <c r="H96" s="49"/>
      <c r="I96" s="49"/>
      <c r="J96" s="50"/>
      <c r="K96" s="49"/>
      <c r="L96" s="51"/>
      <c r="M96" s="22"/>
      <c r="AC96" s="27" t="s">
        <v>340</v>
      </c>
      <c r="AD96" s="27" t="s">
        <v>21</v>
      </c>
    </row>
    <row r="97" spans="1:44" s="23" customFormat="1" ht="36" customHeight="1">
      <c r="A97" s="49"/>
      <c r="B97" s="50"/>
      <c r="C97" s="49"/>
      <c r="D97" s="49"/>
      <c r="E97" s="49"/>
      <c r="F97" s="50"/>
      <c r="G97" s="49"/>
      <c r="H97" s="49"/>
      <c r="I97" s="49"/>
      <c r="J97" s="50"/>
      <c r="K97" s="49"/>
      <c r="L97" s="51"/>
      <c r="M97" s="22"/>
      <c r="AC97" s="27" t="s">
        <v>341</v>
      </c>
      <c r="AD97" s="27" t="s">
        <v>281</v>
      </c>
    </row>
    <row r="98" spans="1:44" s="23" customFormat="1" ht="36" customHeight="1">
      <c r="A98" s="49"/>
      <c r="B98" s="50"/>
      <c r="C98" s="49"/>
      <c r="D98" s="49"/>
      <c r="E98" s="49"/>
      <c r="F98" s="50"/>
      <c r="G98" s="49"/>
      <c r="H98" s="49"/>
      <c r="I98" s="49"/>
      <c r="J98" s="50"/>
      <c r="K98" s="49"/>
      <c r="L98" s="51"/>
      <c r="M98" s="22"/>
      <c r="AC98" s="27" t="s">
        <v>342</v>
      </c>
      <c r="AD98" s="27" t="s">
        <v>287</v>
      </c>
    </row>
    <row r="99" spans="1:44" s="23" customFormat="1" ht="36" customHeight="1">
      <c r="A99" s="49"/>
      <c r="B99" s="50"/>
      <c r="C99" s="49"/>
      <c r="D99" s="49"/>
      <c r="E99" s="49"/>
      <c r="F99" s="50"/>
      <c r="G99" s="49"/>
      <c r="H99" s="49"/>
      <c r="I99" s="49"/>
      <c r="J99" s="50"/>
      <c r="K99" s="49"/>
      <c r="L99" s="51"/>
      <c r="M99" s="22"/>
      <c r="AC99" s="27" t="s">
        <v>343</v>
      </c>
      <c r="AD99" s="27" t="s">
        <v>101</v>
      </c>
    </row>
    <row r="100" spans="1:44" s="23" customFormat="1" ht="36" customHeight="1">
      <c r="A100" s="49"/>
      <c r="B100" s="50"/>
      <c r="C100" s="49"/>
      <c r="D100" s="49"/>
      <c r="E100" s="49"/>
      <c r="F100" s="50"/>
      <c r="G100" s="49"/>
      <c r="H100" s="49"/>
      <c r="I100" s="49"/>
      <c r="J100" s="50"/>
      <c r="K100" s="49"/>
      <c r="L100" s="51"/>
      <c r="M100" s="22"/>
      <c r="AC100" s="27" t="s">
        <v>344</v>
      </c>
      <c r="AD100" s="27" t="s">
        <v>345</v>
      </c>
    </row>
    <row r="101" spans="1:44" s="23" customFormat="1" ht="36" customHeight="1">
      <c r="A101" s="49"/>
      <c r="B101" s="50"/>
      <c r="C101" s="49"/>
      <c r="D101" s="49"/>
      <c r="E101" s="49"/>
      <c r="F101" s="50"/>
      <c r="G101" s="49"/>
      <c r="H101" s="49"/>
      <c r="I101" s="49"/>
      <c r="J101" s="50"/>
      <c r="K101" s="49"/>
      <c r="L101" s="51"/>
      <c r="M101" s="22"/>
      <c r="AC101" s="27" t="s">
        <v>346</v>
      </c>
      <c r="AD101" s="27" t="s">
        <v>347</v>
      </c>
    </row>
    <row r="102" spans="1:44" s="23" customFormat="1" ht="36" customHeight="1">
      <c r="A102" s="49"/>
      <c r="B102" s="50"/>
      <c r="C102" s="49"/>
      <c r="D102" s="49"/>
      <c r="E102" s="49"/>
      <c r="F102" s="50"/>
      <c r="G102" s="49"/>
      <c r="H102" s="49"/>
      <c r="I102" s="49"/>
      <c r="J102" s="50"/>
      <c r="K102" s="49"/>
      <c r="L102" s="51"/>
      <c r="M102" s="22"/>
      <c r="AC102" s="27" t="s">
        <v>348</v>
      </c>
      <c r="AD102" s="27" t="s">
        <v>349</v>
      </c>
    </row>
    <row r="103" spans="1:44" s="23" customFormat="1" ht="36" customHeight="1">
      <c r="A103" s="49"/>
      <c r="B103" s="50"/>
      <c r="C103" s="49"/>
      <c r="D103" s="49"/>
      <c r="E103" s="49"/>
      <c r="F103" s="50"/>
      <c r="G103" s="49"/>
      <c r="H103" s="49"/>
      <c r="I103" s="49"/>
      <c r="J103" s="50"/>
      <c r="K103" s="49"/>
      <c r="L103" s="51"/>
      <c r="M103" s="22"/>
      <c r="AC103" s="27" t="s">
        <v>350</v>
      </c>
      <c r="AD103" s="27" t="s">
        <v>351</v>
      </c>
    </row>
    <row r="104" spans="1:44">
      <c r="A104" s="40">
        <v>1</v>
      </c>
      <c r="B104" s="40">
        <v>1</v>
      </c>
      <c r="C104" s="40">
        <v>1</v>
      </c>
      <c r="D104" s="40">
        <v>1</v>
      </c>
      <c r="E104" s="40">
        <v>1</v>
      </c>
      <c r="F104" s="40">
        <v>1</v>
      </c>
      <c r="G104" s="40">
        <v>1</v>
      </c>
      <c r="H104" s="40">
        <v>1</v>
      </c>
      <c r="I104" s="40">
        <v>1</v>
      </c>
      <c r="J104" s="40">
        <v>1</v>
      </c>
      <c r="K104" s="40">
        <v>1</v>
      </c>
      <c r="L104" s="40">
        <v>1</v>
      </c>
      <c r="M104" s="40">
        <v>1</v>
      </c>
      <c r="N104" s="40">
        <v>1</v>
      </c>
      <c r="AC104" s="27" t="s">
        <v>352</v>
      </c>
      <c r="AD104" s="27" t="s">
        <v>353</v>
      </c>
      <c r="AQ104" s="23"/>
      <c r="AR104" s="23"/>
    </row>
    <row r="105" spans="1:44">
      <c r="AC105" s="27" t="s">
        <v>354</v>
      </c>
      <c r="AD105" s="27" t="s">
        <v>355</v>
      </c>
      <c r="AQ105" s="23"/>
      <c r="AR105" s="23"/>
    </row>
    <row r="106" spans="1:44">
      <c r="AC106" s="10" t="s">
        <v>356</v>
      </c>
      <c r="AD106" s="10" t="s">
        <v>357</v>
      </c>
    </row>
    <row r="107" spans="1:44">
      <c r="AC107" s="10" t="s">
        <v>358</v>
      </c>
      <c r="AD107" s="10" t="s">
        <v>359</v>
      </c>
    </row>
    <row r="108" spans="1:44">
      <c r="AC108" s="10" t="s">
        <v>360</v>
      </c>
      <c r="AD108" s="10" t="s">
        <v>361</v>
      </c>
    </row>
    <row r="109" spans="1:44">
      <c r="AC109" s="10" t="s">
        <v>362</v>
      </c>
      <c r="AD109" s="10" t="s">
        <v>363</v>
      </c>
    </row>
    <row r="110" spans="1:44">
      <c r="AC110" s="10" t="s">
        <v>364</v>
      </c>
      <c r="AD110" s="10" t="s">
        <v>365</v>
      </c>
    </row>
    <row r="111" spans="1:44">
      <c r="AC111" s="10" t="s">
        <v>366</v>
      </c>
      <c r="AD111" s="10" t="s">
        <v>367</v>
      </c>
    </row>
    <row r="112" spans="1:44">
      <c r="AC112" s="10" t="s">
        <v>368</v>
      </c>
      <c r="AD112" s="10" t="s">
        <v>369</v>
      </c>
    </row>
    <row r="113" spans="29:30">
      <c r="AC113" s="10" t="s">
        <v>370</v>
      </c>
      <c r="AD113" s="10" t="s">
        <v>371</v>
      </c>
    </row>
    <row r="114" spans="29:30">
      <c r="AC114" s="10" t="s">
        <v>372</v>
      </c>
      <c r="AD114" s="10" t="s">
        <v>33</v>
      </c>
    </row>
    <row r="115" spans="29:30">
      <c r="AC115" s="10" t="s">
        <v>373</v>
      </c>
      <c r="AD115" s="10" t="s">
        <v>374</v>
      </c>
    </row>
    <row r="116" spans="29:30">
      <c r="AC116" s="10" t="s">
        <v>375</v>
      </c>
      <c r="AD116" s="10" t="s">
        <v>376</v>
      </c>
    </row>
    <row r="117" spans="29:30">
      <c r="AC117" s="10" t="s">
        <v>377</v>
      </c>
      <c r="AD117" s="10" t="s">
        <v>378</v>
      </c>
    </row>
    <row r="118" spans="29:30">
      <c r="AC118" s="10" t="s">
        <v>379</v>
      </c>
      <c r="AD118" s="10" t="s">
        <v>380</v>
      </c>
    </row>
    <row r="119" spans="29:30">
      <c r="AC119" s="10" t="s">
        <v>381</v>
      </c>
      <c r="AD119" s="10" t="s">
        <v>382</v>
      </c>
    </row>
    <row r="120" spans="29:30">
      <c r="AC120" s="10" t="s">
        <v>383</v>
      </c>
      <c r="AD120" s="10" t="s">
        <v>384</v>
      </c>
    </row>
    <row r="121" spans="29:30">
      <c r="AC121" s="10" t="s">
        <v>385</v>
      </c>
      <c r="AD121" s="10" t="s">
        <v>386</v>
      </c>
    </row>
    <row r="122" spans="29:30">
      <c r="AC122" s="10" t="s">
        <v>387</v>
      </c>
      <c r="AD122" s="10" t="s">
        <v>388</v>
      </c>
    </row>
    <row r="123" spans="29:30">
      <c r="AC123" s="10" t="s">
        <v>389</v>
      </c>
      <c r="AD123" s="10" t="s">
        <v>390</v>
      </c>
    </row>
    <row r="124" spans="29:30">
      <c r="AC124" s="10" t="s">
        <v>391</v>
      </c>
      <c r="AD124" s="10" t="s">
        <v>36</v>
      </c>
    </row>
    <row r="125" spans="29:30">
      <c r="AC125" s="10" t="s">
        <v>392</v>
      </c>
      <c r="AD125" s="10" t="s">
        <v>57</v>
      </c>
    </row>
    <row r="126" spans="29:30">
      <c r="AC126" s="10" t="s">
        <v>393</v>
      </c>
      <c r="AD126" s="10" t="s">
        <v>394</v>
      </c>
    </row>
    <row r="127" spans="29:30">
      <c r="AC127" s="10" t="s">
        <v>395</v>
      </c>
      <c r="AD127" s="10" t="s">
        <v>396</v>
      </c>
    </row>
    <row r="128" spans="29:30">
      <c r="AC128" s="10" t="s">
        <v>397</v>
      </c>
      <c r="AD128" s="10" t="s">
        <v>82</v>
      </c>
    </row>
    <row r="129" spans="29:30">
      <c r="AC129" s="10" t="s">
        <v>398</v>
      </c>
      <c r="AD129" s="10" t="s">
        <v>95</v>
      </c>
    </row>
    <row r="130" spans="29:30">
      <c r="AC130" s="10" t="s">
        <v>399</v>
      </c>
      <c r="AD130" s="10" t="s">
        <v>121</v>
      </c>
    </row>
    <row r="131" spans="29:30">
      <c r="AC131" s="10" t="s">
        <v>400</v>
      </c>
      <c r="AD131" s="10" t="s">
        <v>401</v>
      </c>
    </row>
    <row r="132" spans="29:30">
      <c r="AC132" s="10" t="s">
        <v>402</v>
      </c>
      <c r="AD132" s="10" t="s">
        <v>403</v>
      </c>
    </row>
    <row r="133" spans="29:30">
      <c r="AC133" s="10" t="s">
        <v>404</v>
      </c>
      <c r="AD133" s="10" t="s">
        <v>405</v>
      </c>
    </row>
    <row r="134" spans="29:30">
      <c r="AC134" s="10" t="s">
        <v>406</v>
      </c>
      <c r="AD134" s="10" t="s">
        <v>94</v>
      </c>
    </row>
    <row r="135" spans="29:30">
      <c r="AC135" s="10" t="s">
        <v>407</v>
      </c>
      <c r="AD135" s="10" t="s">
        <v>408</v>
      </c>
    </row>
    <row r="136" spans="29:30">
      <c r="AC136" s="10" t="s">
        <v>409</v>
      </c>
      <c r="AD136" s="10" t="s">
        <v>410</v>
      </c>
    </row>
    <row r="137" spans="29:30">
      <c r="AC137" s="10" t="s">
        <v>411</v>
      </c>
      <c r="AD137" s="10" t="s">
        <v>412</v>
      </c>
    </row>
    <row r="138" spans="29:30">
      <c r="AC138" s="10" t="s">
        <v>413</v>
      </c>
      <c r="AD138" s="10" t="s">
        <v>414</v>
      </c>
    </row>
    <row r="139" spans="29:30">
      <c r="AC139" s="10" t="s">
        <v>415</v>
      </c>
      <c r="AD139" s="10" t="s">
        <v>416</v>
      </c>
    </row>
    <row r="140" spans="29:30">
      <c r="AC140" s="10" t="s">
        <v>417</v>
      </c>
      <c r="AD140" s="10" t="s">
        <v>418</v>
      </c>
    </row>
    <row r="141" spans="29:30">
      <c r="AC141" s="10" t="s">
        <v>419</v>
      </c>
      <c r="AD141" s="10" t="s">
        <v>420</v>
      </c>
    </row>
    <row r="142" spans="29:30">
      <c r="AC142" s="10" t="s">
        <v>421</v>
      </c>
      <c r="AD142" s="10" t="s">
        <v>422</v>
      </c>
    </row>
    <row r="143" spans="29:30">
      <c r="AC143" s="10" t="s">
        <v>423</v>
      </c>
      <c r="AD143" s="10" t="s">
        <v>424</v>
      </c>
    </row>
    <row r="144" spans="29:30">
      <c r="AC144" s="10" t="s">
        <v>425</v>
      </c>
      <c r="AD144" s="10" t="s">
        <v>426</v>
      </c>
    </row>
    <row r="145" spans="29:30">
      <c r="AC145" s="10" t="s">
        <v>427</v>
      </c>
      <c r="AD145" s="10" t="s">
        <v>428</v>
      </c>
    </row>
    <row r="146" spans="29:30">
      <c r="AC146" s="10" t="s">
        <v>429</v>
      </c>
      <c r="AD146" s="10" t="s">
        <v>99</v>
      </c>
    </row>
    <row r="147" spans="29:30">
      <c r="AC147" s="10" t="s">
        <v>430</v>
      </c>
      <c r="AD147" s="10" t="s">
        <v>431</v>
      </c>
    </row>
    <row r="148" spans="29:30">
      <c r="AC148" s="10" t="s">
        <v>432</v>
      </c>
      <c r="AD148" s="10" t="s">
        <v>114</v>
      </c>
    </row>
    <row r="149" spans="29:30">
      <c r="AC149" s="10" t="s">
        <v>433</v>
      </c>
      <c r="AD149" s="10" t="s">
        <v>434</v>
      </c>
    </row>
    <row r="150" spans="29:30">
      <c r="AC150" s="10" t="s">
        <v>435</v>
      </c>
      <c r="AD150" s="10" t="s">
        <v>436</v>
      </c>
    </row>
    <row r="151" spans="29:30">
      <c r="AC151" s="10" t="s">
        <v>437</v>
      </c>
      <c r="AD151" s="10" t="s">
        <v>438</v>
      </c>
    </row>
    <row r="152" spans="29:30">
      <c r="AC152" s="10" t="s">
        <v>439</v>
      </c>
      <c r="AD152" s="10" t="s">
        <v>440</v>
      </c>
    </row>
    <row r="153" spans="29:30">
      <c r="AC153" s="10" t="s">
        <v>441</v>
      </c>
      <c r="AD153" s="10" t="s">
        <v>271</v>
      </c>
    </row>
    <row r="154" spans="29:30">
      <c r="AC154" s="10" t="s">
        <v>442</v>
      </c>
      <c r="AD154" s="10" t="s">
        <v>443</v>
      </c>
    </row>
    <row r="155" spans="29:30">
      <c r="AC155" s="10" t="s">
        <v>444</v>
      </c>
      <c r="AD155" s="10" t="s">
        <v>445</v>
      </c>
    </row>
    <row r="156" spans="29:30">
      <c r="AC156" s="10" t="s">
        <v>446</v>
      </c>
      <c r="AD156" s="10" t="s">
        <v>447</v>
      </c>
    </row>
    <row r="157" spans="29:30">
      <c r="AC157" s="10" t="s">
        <v>448</v>
      </c>
      <c r="AD157" s="10" t="s">
        <v>449</v>
      </c>
    </row>
    <row r="158" spans="29:30">
      <c r="AC158" s="10" t="s">
        <v>450</v>
      </c>
      <c r="AD158" s="10" t="s">
        <v>451</v>
      </c>
    </row>
    <row r="159" spans="29:30">
      <c r="AC159" s="10" t="s">
        <v>452</v>
      </c>
      <c r="AD159" s="10" t="s">
        <v>453</v>
      </c>
    </row>
    <row r="160" spans="29:30">
      <c r="AC160" s="10" t="s">
        <v>454</v>
      </c>
      <c r="AD160" s="10" t="s">
        <v>455</v>
      </c>
    </row>
    <row r="161" spans="29:30">
      <c r="AC161" s="10" t="s">
        <v>380</v>
      </c>
      <c r="AD161" s="10" t="s">
        <v>380</v>
      </c>
    </row>
    <row r="162" spans="29:30">
      <c r="AC162" s="10" t="s">
        <v>456</v>
      </c>
      <c r="AD162" s="10" t="s">
        <v>456</v>
      </c>
    </row>
    <row r="163" spans="29:30">
      <c r="AC163" s="10" t="s">
        <v>457</v>
      </c>
      <c r="AD163" s="10" t="s">
        <v>457</v>
      </c>
    </row>
    <row r="164" spans="29:30">
      <c r="AC164" s="10" t="s">
        <v>458</v>
      </c>
      <c r="AD164" s="10" t="s">
        <v>458</v>
      </c>
    </row>
    <row r="165" spans="29:30">
      <c r="AC165" s="10" t="s">
        <v>459</v>
      </c>
      <c r="AD165" s="10" t="s">
        <v>459</v>
      </c>
    </row>
    <row r="166" spans="29:30">
      <c r="AC166" s="10" t="s">
        <v>460</v>
      </c>
      <c r="AD166" s="10" t="s">
        <v>460</v>
      </c>
    </row>
    <row r="167" spans="29:30">
      <c r="AC167" s="10" t="s">
        <v>461</v>
      </c>
      <c r="AD167" s="10" t="s">
        <v>461</v>
      </c>
    </row>
    <row r="168" spans="29:30">
      <c r="AC168" s="10" t="s">
        <v>462</v>
      </c>
      <c r="AD168" s="10" t="s">
        <v>462</v>
      </c>
    </row>
    <row r="169" spans="29:30">
      <c r="AC169" s="10" t="s">
        <v>463</v>
      </c>
      <c r="AD169" s="10" t="s">
        <v>463</v>
      </c>
    </row>
    <row r="170" spans="29:30">
      <c r="AC170" s="10" t="s">
        <v>382</v>
      </c>
      <c r="AD170" s="10" t="s">
        <v>382</v>
      </c>
    </row>
    <row r="171" spans="29:30">
      <c r="AC171" s="10" t="s">
        <v>464</v>
      </c>
      <c r="AD171" s="10" t="s">
        <v>464</v>
      </c>
    </row>
    <row r="172" spans="29:30">
      <c r="AC172" s="10" t="s">
        <v>465</v>
      </c>
      <c r="AD172" s="10" t="s">
        <v>465</v>
      </c>
    </row>
    <row r="173" spans="29:30">
      <c r="AC173" s="10" t="s">
        <v>466</v>
      </c>
      <c r="AD173" s="10" t="s">
        <v>466</v>
      </c>
    </row>
    <row r="174" spans="29:30">
      <c r="AC174" s="10" t="s">
        <v>467</v>
      </c>
      <c r="AD174" s="10" t="s">
        <v>467</v>
      </c>
    </row>
    <row r="175" spans="29:30">
      <c r="AC175" s="10" t="s">
        <v>468</v>
      </c>
      <c r="AD175" s="10" t="s">
        <v>468</v>
      </c>
    </row>
    <row r="176" spans="29:30">
      <c r="AC176" s="10" t="s">
        <v>469</v>
      </c>
      <c r="AD176" s="10" t="s">
        <v>469</v>
      </c>
    </row>
    <row r="177" spans="29:30">
      <c r="AC177" s="10" t="s">
        <v>470</v>
      </c>
      <c r="AD177" s="10" t="s">
        <v>470</v>
      </c>
    </row>
    <row r="178" spans="29:30">
      <c r="AC178" s="10" t="s">
        <v>471</v>
      </c>
      <c r="AD178" s="10" t="s">
        <v>471</v>
      </c>
    </row>
    <row r="179" spans="29:30">
      <c r="AC179" s="10" t="s">
        <v>472</v>
      </c>
      <c r="AD179" s="10" t="s">
        <v>472</v>
      </c>
    </row>
    <row r="180" spans="29:30">
      <c r="AC180" s="10" t="s">
        <v>473</v>
      </c>
      <c r="AD180" s="10" t="s">
        <v>473</v>
      </c>
    </row>
    <row r="181" spans="29:30">
      <c r="AC181" s="10" t="s">
        <v>474</v>
      </c>
      <c r="AD181" s="10" t="s">
        <v>474</v>
      </c>
    </row>
    <row r="182" spans="29:30">
      <c r="AC182" s="10" t="s">
        <v>475</v>
      </c>
      <c r="AD182" s="10" t="s">
        <v>475</v>
      </c>
    </row>
    <row r="183" spans="29:30">
      <c r="AC183" s="10" t="s">
        <v>476</v>
      </c>
      <c r="AD183" s="10" t="s">
        <v>476</v>
      </c>
    </row>
    <row r="184" spans="29:30">
      <c r="AC184" s="10" t="s">
        <v>477</v>
      </c>
      <c r="AD184" s="10" t="s">
        <v>477</v>
      </c>
    </row>
    <row r="185" spans="29:30">
      <c r="AC185" s="10" t="s">
        <v>478</v>
      </c>
      <c r="AD185" s="10" t="s">
        <v>478</v>
      </c>
    </row>
    <row r="186" spans="29:30">
      <c r="AC186" s="10" t="s">
        <v>479</v>
      </c>
      <c r="AD186" s="10" t="s">
        <v>480</v>
      </c>
    </row>
    <row r="187" spans="29:30">
      <c r="AC187" s="10" t="s">
        <v>481</v>
      </c>
      <c r="AD187" s="10" t="s">
        <v>482</v>
      </c>
    </row>
    <row r="188" spans="29:30">
      <c r="AC188" s="10" t="s">
        <v>483</v>
      </c>
      <c r="AD188" s="10" t="s">
        <v>483</v>
      </c>
    </row>
    <row r="189" spans="29:30">
      <c r="AC189" s="10" t="s">
        <v>484</v>
      </c>
      <c r="AD189" s="10" t="s">
        <v>484</v>
      </c>
    </row>
    <row r="190" spans="29:30">
      <c r="AC190" s="10" t="s">
        <v>485</v>
      </c>
      <c r="AD190" s="10" t="s">
        <v>485</v>
      </c>
    </row>
    <row r="191" spans="29:30">
      <c r="AC191" s="10" t="s">
        <v>486</v>
      </c>
      <c r="AD191" s="10" t="s">
        <v>486</v>
      </c>
    </row>
    <row r="192" spans="29:30">
      <c r="AC192" s="10" t="s">
        <v>487</v>
      </c>
      <c r="AD192" s="10" t="s">
        <v>487</v>
      </c>
    </row>
    <row r="193" spans="29:30">
      <c r="AC193" s="10" t="s">
        <v>488</v>
      </c>
      <c r="AD193" s="10" t="s">
        <v>488</v>
      </c>
    </row>
    <row r="194" spans="29:30">
      <c r="AC194" s="10" t="s">
        <v>489</v>
      </c>
      <c r="AD194" s="10" t="s">
        <v>489</v>
      </c>
    </row>
    <row r="195" spans="29:30">
      <c r="AC195" s="10" t="s">
        <v>490</v>
      </c>
      <c r="AD195" s="10" t="s">
        <v>490</v>
      </c>
    </row>
    <row r="196" spans="29:30">
      <c r="AC196" s="10" t="s">
        <v>491</v>
      </c>
      <c r="AD196" s="10" t="s">
        <v>491</v>
      </c>
    </row>
    <row r="197" spans="29:30">
      <c r="AC197" s="10" t="s">
        <v>492</v>
      </c>
      <c r="AD197" s="10" t="s">
        <v>492</v>
      </c>
    </row>
    <row r="198" spans="29:30">
      <c r="AC198" s="10" t="s">
        <v>493</v>
      </c>
      <c r="AD198" s="10" t="s">
        <v>493</v>
      </c>
    </row>
    <row r="199" spans="29:30">
      <c r="AC199" s="10" t="s">
        <v>494</v>
      </c>
      <c r="AD199" s="10" t="s">
        <v>494</v>
      </c>
    </row>
    <row r="200" spans="29:30">
      <c r="AC200" s="10" t="s">
        <v>495</v>
      </c>
      <c r="AD200" s="10" t="s">
        <v>495</v>
      </c>
    </row>
    <row r="201" spans="29:30">
      <c r="AC201" s="10" t="s">
        <v>384</v>
      </c>
      <c r="AD201" s="10" t="s">
        <v>384</v>
      </c>
    </row>
    <row r="202" spans="29:30">
      <c r="AC202" s="10" t="s">
        <v>496</v>
      </c>
      <c r="AD202" s="10" t="s">
        <v>496</v>
      </c>
    </row>
    <row r="203" spans="29:30">
      <c r="AC203" s="10" t="s">
        <v>497</v>
      </c>
      <c r="AD203" s="10" t="s">
        <v>497</v>
      </c>
    </row>
    <row r="204" spans="29:30">
      <c r="AC204" s="10" t="s">
        <v>498</v>
      </c>
      <c r="AD204" s="10" t="s">
        <v>498</v>
      </c>
    </row>
    <row r="205" spans="29:30">
      <c r="AC205" s="10" t="s">
        <v>499</v>
      </c>
      <c r="AD205" s="10" t="s">
        <v>499</v>
      </c>
    </row>
    <row r="206" spans="29:30">
      <c r="AC206" s="10" t="s">
        <v>500</v>
      </c>
      <c r="AD206" s="10" t="s">
        <v>500</v>
      </c>
    </row>
    <row r="207" spans="29:30">
      <c r="AC207" s="10" t="s">
        <v>501</v>
      </c>
      <c r="AD207" s="10" t="s">
        <v>501</v>
      </c>
    </row>
    <row r="208" spans="29:30">
      <c r="AC208" s="10" t="s">
        <v>502</v>
      </c>
      <c r="AD208" s="10" t="s">
        <v>502</v>
      </c>
    </row>
    <row r="209" spans="29:30">
      <c r="AC209" s="10" t="s">
        <v>503</v>
      </c>
      <c r="AD209" s="10" t="s">
        <v>503</v>
      </c>
    </row>
    <row r="210" spans="29:30">
      <c r="AC210" s="10" t="s">
        <v>504</v>
      </c>
      <c r="AD210" s="10" t="s">
        <v>504</v>
      </c>
    </row>
    <row r="211" spans="29:30">
      <c r="AC211" s="10" t="s">
        <v>505</v>
      </c>
      <c r="AD211" s="10" t="s">
        <v>505</v>
      </c>
    </row>
    <row r="212" spans="29:30">
      <c r="AC212" s="10" t="s">
        <v>506</v>
      </c>
      <c r="AD212" s="10" t="s">
        <v>506</v>
      </c>
    </row>
    <row r="213" spans="29:30">
      <c r="AC213" s="10" t="s">
        <v>507</v>
      </c>
      <c r="AD213" s="10" t="s">
        <v>507</v>
      </c>
    </row>
    <row r="214" spans="29:30">
      <c r="AC214" s="10" t="s">
        <v>508</v>
      </c>
      <c r="AD214" s="10" t="s">
        <v>508</v>
      </c>
    </row>
    <row r="215" spans="29:30">
      <c r="AC215" s="10" t="s">
        <v>388</v>
      </c>
      <c r="AD215" s="10" t="s">
        <v>388</v>
      </c>
    </row>
    <row r="216" spans="29:30">
      <c r="AC216" s="10" t="s">
        <v>509</v>
      </c>
      <c r="AD216" s="10" t="s">
        <v>509</v>
      </c>
    </row>
    <row r="217" spans="29:30">
      <c r="AC217" s="10" t="s">
        <v>510</v>
      </c>
      <c r="AD217" s="10" t="s">
        <v>510</v>
      </c>
    </row>
    <row r="218" spans="29:30">
      <c r="AC218" s="10" t="s">
        <v>390</v>
      </c>
      <c r="AD218" s="10" t="s">
        <v>390</v>
      </c>
    </row>
    <row r="219" spans="29:30">
      <c r="AC219" s="10" t="s">
        <v>511</v>
      </c>
      <c r="AD219" s="10" t="s">
        <v>511</v>
      </c>
    </row>
    <row r="220" spans="29:30">
      <c r="AC220" s="10" t="s">
        <v>512</v>
      </c>
      <c r="AD220" s="10" t="s">
        <v>512</v>
      </c>
    </row>
    <row r="221" spans="29:30">
      <c r="AC221" s="10" t="s">
        <v>513</v>
      </c>
      <c r="AD221" s="10" t="s">
        <v>513</v>
      </c>
    </row>
    <row r="222" spans="29:30">
      <c r="AC222" s="10" t="s">
        <v>514</v>
      </c>
      <c r="AD222" s="10" t="s">
        <v>514</v>
      </c>
    </row>
    <row r="223" spans="29:30">
      <c r="AC223" s="10" t="s">
        <v>36</v>
      </c>
      <c r="AD223" s="10" t="s">
        <v>36</v>
      </c>
    </row>
    <row r="224" spans="29:30">
      <c r="AC224" s="10" t="s">
        <v>57</v>
      </c>
      <c r="AD224" s="10" t="s">
        <v>57</v>
      </c>
    </row>
    <row r="225" spans="29:30">
      <c r="AC225" s="10" t="s">
        <v>515</v>
      </c>
      <c r="AD225" s="10" t="s">
        <v>515</v>
      </c>
    </row>
    <row r="226" spans="29:30">
      <c r="AC226" s="10" t="s">
        <v>516</v>
      </c>
      <c r="AD226" s="10" t="s">
        <v>516</v>
      </c>
    </row>
    <row r="227" spans="29:30">
      <c r="AC227" s="10" t="s">
        <v>517</v>
      </c>
      <c r="AD227" s="10" t="s">
        <v>517</v>
      </c>
    </row>
    <row r="228" spans="29:30">
      <c r="AC228" s="10" t="s">
        <v>518</v>
      </c>
      <c r="AD228" s="10" t="s">
        <v>518</v>
      </c>
    </row>
    <row r="229" spans="29:30">
      <c r="AC229" s="10" t="s">
        <v>519</v>
      </c>
      <c r="AD229" s="10" t="s">
        <v>519</v>
      </c>
    </row>
    <row r="230" spans="29:30">
      <c r="AC230" s="10" t="s">
        <v>520</v>
      </c>
      <c r="AD230" s="10" t="s">
        <v>520</v>
      </c>
    </row>
    <row r="231" spans="29:30">
      <c r="AC231" s="10" t="s">
        <v>521</v>
      </c>
      <c r="AD231" s="10" t="s">
        <v>521</v>
      </c>
    </row>
    <row r="232" spans="29:30">
      <c r="AC232" s="10" t="s">
        <v>522</v>
      </c>
      <c r="AD232" s="10" t="s">
        <v>522</v>
      </c>
    </row>
    <row r="233" spans="29:30">
      <c r="AC233" s="10" t="s">
        <v>394</v>
      </c>
      <c r="AD233" s="10" t="s">
        <v>394</v>
      </c>
    </row>
    <row r="234" spans="29:30">
      <c r="AC234" s="10" t="s">
        <v>523</v>
      </c>
      <c r="AD234" s="10" t="s">
        <v>523</v>
      </c>
    </row>
    <row r="235" spans="29:30">
      <c r="AC235" s="10" t="s">
        <v>524</v>
      </c>
      <c r="AD235" s="10" t="s">
        <v>524</v>
      </c>
    </row>
    <row r="236" spans="29:30">
      <c r="AC236" s="10" t="s">
        <v>525</v>
      </c>
      <c r="AD236" s="10" t="s">
        <v>525</v>
      </c>
    </row>
    <row r="237" spans="29:30">
      <c r="AC237" s="10" t="s">
        <v>526</v>
      </c>
      <c r="AD237" s="10" t="s">
        <v>526</v>
      </c>
    </row>
    <row r="238" spans="29:30">
      <c r="AC238" s="10" t="s">
        <v>527</v>
      </c>
      <c r="AD238" s="10" t="s">
        <v>527</v>
      </c>
    </row>
    <row r="239" spans="29:30">
      <c r="AC239" s="10" t="s">
        <v>528</v>
      </c>
      <c r="AD239" s="10" t="s">
        <v>528</v>
      </c>
    </row>
    <row r="240" spans="29:30">
      <c r="AC240" s="10" t="s">
        <v>82</v>
      </c>
      <c r="AD240" s="10" t="s">
        <v>82</v>
      </c>
    </row>
    <row r="241" spans="29:30">
      <c r="AC241" s="10" t="s">
        <v>529</v>
      </c>
      <c r="AD241" s="10" t="s">
        <v>529</v>
      </c>
    </row>
    <row r="242" spans="29:30">
      <c r="AC242" s="10" t="s">
        <v>530</v>
      </c>
      <c r="AD242" s="10" t="s">
        <v>530</v>
      </c>
    </row>
    <row r="243" spans="29:30">
      <c r="AC243" s="10" t="s">
        <v>531</v>
      </c>
      <c r="AD243" s="10" t="s">
        <v>531</v>
      </c>
    </row>
    <row r="244" spans="29:30">
      <c r="AC244" s="10" t="s">
        <v>532</v>
      </c>
      <c r="AD244" s="10" t="s">
        <v>532</v>
      </c>
    </row>
    <row r="245" spans="29:30">
      <c r="AC245" s="10" t="s">
        <v>533</v>
      </c>
      <c r="AD245" s="10" t="s">
        <v>533</v>
      </c>
    </row>
    <row r="246" spans="29:30">
      <c r="AC246" s="10" t="s">
        <v>534</v>
      </c>
      <c r="AD246" s="10" t="s">
        <v>534</v>
      </c>
    </row>
    <row r="247" spans="29:30">
      <c r="AC247" s="10" t="s">
        <v>535</v>
      </c>
      <c r="AD247" s="10" t="s">
        <v>535</v>
      </c>
    </row>
    <row r="248" spans="29:30">
      <c r="AC248" s="10" t="s">
        <v>536</v>
      </c>
      <c r="AD248" s="10" t="s">
        <v>536</v>
      </c>
    </row>
    <row r="249" spans="29:30">
      <c r="AC249" s="10" t="s">
        <v>537</v>
      </c>
      <c r="AD249" s="10" t="s">
        <v>537</v>
      </c>
    </row>
    <row r="250" spans="29:30">
      <c r="AC250" s="10" t="s">
        <v>538</v>
      </c>
      <c r="AD250" s="10" t="s">
        <v>538</v>
      </c>
    </row>
    <row r="251" spans="29:30">
      <c r="AC251" s="10" t="s">
        <v>539</v>
      </c>
      <c r="AD251" s="10" t="s">
        <v>539</v>
      </c>
    </row>
    <row r="252" spans="29:30">
      <c r="AC252" s="10" t="s">
        <v>540</v>
      </c>
      <c r="AD252" s="10" t="s">
        <v>540</v>
      </c>
    </row>
    <row r="253" spans="29:30">
      <c r="AC253" s="10" t="s">
        <v>541</v>
      </c>
      <c r="AD253" s="10" t="s">
        <v>541</v>
      </c>
    </row>
    <row r="254" spans="29:30">
      <c r="AC254" s="10" t="s">
        <v>542</v>
      </c>
      <c r="AD254" s="10" t="s">
        <v>542</v>
      </c>
    </row>
    <row r="255" spans="29:30">
      <c r="AC255" s="10" t="s">
        <v>543</v>
      </c>
      <c r="AD255" s="10" t="s">
        <v>543</v>
      </c>
    </row>
    <row r="256" spans="29:30">
      <c r="AC256" s="10" t="s">
        <v>544</v>
      </c>
      <c r="AD256" s="10" t="s">
        <v>544</v>
      </c>
    </row>
    <row r="257" spans="29:30">
      <c r="AC257" s="10" t="s">
        <v>545</v>
      </c>
      <c r="AD257" s="10" t="s">
        <v>545</v>
      </c>
    </row>
    <row r="258" spans="29:30">
      <c r="AC258" s="10" t="s">
        <v>546</v>
      </c>
      <c r="AD258" s="10" t="s">
        <v>546</v>
      </c>
    </row>
    <row r="259" spans="29:30">
      <c r="AC259" s="10" t="s">
        <v>547</v>
      </c>
      <c r="AD259" s="10" t="s">
        <v>547</v>
      </c>
    </row>
    <row r="260" spans="29:30">
      <c r="AC260" s="10" t="s">
        <v>548</v>
      </c>
      <c r="AD260" s="10" t="s">
        <v>548</v>
      </c>
    </row>
    <row r="261" spans="29:30">
      <c r="AC261" s="10" t="s">
        <v>95</v>
      </c>
      <c r="AD261" s="10" t="s">
        <v>95</v>
      </c>
    </row>
    <row r="262" spans="29:30">
      <c r="AC262" s="10" t="s">
        <v>549</v>
      </c>
      <c r="AD262" s="10" t="s">
        <v>549</v>
      </c>
    </row>
    <row r="263" spans="29:30">
      <c r="AC263" s="10" t="s">
        <v>121</v>
      </c>
      <c r="AD263" s="10" t="s">
        <v>121</v>
      </c>
    </row>
    <row r="264" spans="29:30">
      <c r="AC264" s="10" t="s">
        <v>550</v>
      </c>
      <c r="AD264" s="10" t="s">
        <v>550</v>
      </c>
    </row>
    <row r="265" spans="29:30">
      <c r="AC265" s="10" t="s">
        <v>78</v>
      </c>
      <c r="AD265" s="10" t="s">
        <v>78</v>
      </c>
    </row>
    <row r="266" spans="29:30">
      <c r="AC266" s="10" t="s">
        <v>81</v>
      </c>
      <c r="AD266" s="10" t="s">
        <v>81</v>
      </c>
    </row>
    <row r="267" spans="29:30">
      <c r="AC267" s="10" t="s">
        <v>551</v>
      </c>
      <c r="AD267" s="10" t="s">
        <v>551</v>
      </c>
    </row>
    <row r="268" spans="29:30">
      <c r="AC268" s="10" t="s">
        <v>552</v>
      </c>
      <c r="AD268" s="10" t="s">
        <v>552</v>
      </c>
    </row>
    <row r="269" spans="29:30">
      <c r="AC269" s="10" t="s">
        <v>553</v>
      </c>
      <c r="AD269" s="18" t="s">
        <v>553</v>
      </c>
    </row>
    <row r="270" spans="29:30">
      <c r="AC270" s="10" t="s">
        <v>554</v>
      </c>
      <c r="AD270" s="10" t="s">
        <v>554</v>
      </c>
    </row>
    <row r="271" spans="29:30">
      <c r="AC271" s="10" t="s">
        <v>555</v>
      </c>
      <c r="AD271" s="10" t="s">
        <v>555</v>
      </c>
    </row>
    <row r="272" spans="29:30">
      <c r="AC272" s="10" t="s">
        <v>556</v>
      </c>
      <c r="AD272" s="10" t="s">
        <v>556</v>
      </c>
    </row>
    <row r="273" spans="29:30">
      <c r="AC273" s="10" t="s">
        <v>557</v>
      </c>
      <c r="AD273" s="10" t="s">
        <v>557</v>
      </c>
    </row>
    <row r="274" spans="29:30">
      <c r="AC274" s="10" t="s">
        <v>558</v>
      </c>
      <c r="AD274" s="10" t="s">
        <v>558</v>
      </c>
    </row>
    <row r="275" spans="29:30">
      <c r="AC275" s="10" t="s">
        <v>559</v>
      </c>
      <c r="AD275" s="10" t="s">
        <v>559</v>
      </c>
    </row>
    <row r="276" spans="29:30">
      <c r="AC276" s="10" t="s">
        <v>560</v>
      </c>
      <c r="AD276" s="10" t="s">
        <v>560</v>
      </c>
    </row>
    <row r="277" spans="29:30">
      <c r="AC277" s="10" t="s">
        <v>561</v>
      </c>
      <c r="AD277" s="10" t="s">
        <v>561</v>
      </c>
    </row>
    <row r="278" spans="29:30">
      <c r="AC278" s="10" t="s">
        <v>562</v>
      </c>
      <c r="AD278" s="10" t="s">
        <v>562</v>
      </c>
    </row>
    <row r="279" spans="29:30">
      <c r="AC279" s="10" t="s">
        <v>563</v>
      </c>
      <c r="AD279" s="10" t="s">
        <v>563</v>
      </c>
    </row>
    <row r="280" spans="29:30">
      <c r="AC280" s="10" t="s">
        <v>403</v>
      </c>
      <c r="AD280" s="10" t="s">
        <v>403</v>
      </c>
    </row>
    <row r="281" spans="29:30">
      <c r="AC281" s="10" t="s">
        <v>564</v>
      </c>
      <c r="AD281" s="10" t="s">
        <v>564</v>
      </c>
    </row>
    <row r="282" spans="29:30">
      <c r="AC282" s="10" t="s">
        <v>565</v>
      </c>
      <c r="AD282" s="10" t="s">
        <v>565</v>
      </c>
    </row>
    <row r="283" spans="29:30">
      <c r="AC283" s="10" t="s">
        <v>566</v>
      </c>
      <c r="AD283" s="10" t="s">
        <v>566</v>
      </c>
    </row>
    <row r="284" spans="29:30">
      <c r="AC284" s="10" t="s">
        <v>567</v>
      </c>
      <c r="AD284" s="10" t="s">
        <v>567</v>
      </c>
    </row>
    <row r="285" spans="29:30">
      <c r="AC285" s="10" t="s">
        <v>568</v>
      </c>
      <c r="AD285" s="10" t="s">
        <v>568</v>
      </c>
    </row>
    <row r="286" spans="29:30">
      <c r="AC286" s="10" t="s">
        <v>569</v>
      </c>
      <c r="AD286" s="10" t="s">
        <v>569</v>
      </c>
    </row>
    <row r="287" spans="29:30">
      <c r="AC287" s="10" t="s">
        <v>570</v>
      </c>
      <c r="AD287" s="10" t="s">
        <v>570</v>
      </c>
    </row>
    <row r="288" spans="29:30">
      <c r="AC288" s="10" t="s">
        <v>571</v>
      </c>
      <c r="AD288" s="10" t="s">
        <v>571</v>
      </c>
    </row>
    <row r="289" spans="29:30">
      <c r="AC289" s="10" t="s">
        <v>572</v>
      </c>
      <c r="AD289" s="10" t="s">
        <v>572</v>
      </c>
    </row>
    <row r="290" spans="29:30">
      <c r="AC290" s="10" t="s">
        <v>103</v>
      </c>
      <c r="AD290" s="10" t="s">
        <v>103</v>
      </c>
    </row>
    <row r="291" spans="29:30">
      <c r="AC291" s="10" t="s">
        <v>573</v>
      </c>
      <c r="AD291" s="10" t="s">
        <v>573</v>
      </c>
    </row>
    <row r="292" spans="29:30">
      <c r="AC292" s="10" t="s">
        <v>574</v>
      </c>
      <c r="AD292" s="10" t="s">
        <v>574</v>
      </c>
    </row>
    <row r="293" spans="29:30">
      <c r="AC293" s="10" t="s">
        <v>410</v>
      </c>
      <c r="AD293" s="10" t="s">
        <v>410</v>
      </c>
    </row>
    <row r="294" spans="29:30">
      <c r="AC294" s="10" t="s">
        <v>575</v>
      </c>
      <c r="AD294" s="10" t="s">
        <v>575</v>
      </c>
    </row>
    <row r="295" spans="29:30">
      <c r="AC295" s="10" t="s">
        <v>576</v>
      </c>
      <c r="AD295" s="10" t="s">
        <v>576</v>
      </c>
    </row>
    <row r="296" spans="29:30">
      <c r="AC296" s="10" t="s">
        <v>113</v>
      </c>
      <c r="AD296" s="10" t="s">
        <v>113</v>
      </c>
    </row>
    <row r="297" spans="29:30">
      <c r="AC297" s="10" t="s">
        <v>577</v>
      </c>
      <c r="AD297" s="10" t="s">
        <v>577</v>
      </c>
    </row>
    <row r="298" spans="29:30">
      <c r="AC298" s="10" t="s">
        <v>578</v>
      </c>
      <c r="AD298" s="10" t="s">
        <v>578</v>
      </c>
    </row>
    <row r="299" spans="29:30">
      <c r="AC299" s="10" t="s">
        <v>579</v>
      </c>
      <c r="AD299" s="10" t="s">
        <v>579</v>
      </c>
    </row>
    <row r="300" spans="29:30">
      <c r="AC300" s="10" t="s">
        <v>580</v>
      </c>
      <c r="AD300" s="10" t="s">
        <v>580</v>
      </c>
    </row>
    <row r="301" spans="29:30">
      <c r="AC301" s="10" t="s">
        <v>581</v>
      </c>
      <c r="AD301" s="10" t="s">
        <v>581</v>
      </c>
    </row>
    <row r="302" spans="29:30">
      <c r="AC302" s="10" t="s">
        <v>582</v>
      </c>
      <c r="AD302" s="10" t="s">
        <v>582</v>
      </c>
    </row>
    <row r="303" spans="29:30">
      <c r="AC303" s="10" t="s">
        <v>583</v>
      </c>
      <c r="AD303" s="10" t="s">
        <v>583</v>
      </c>
    </row>
    <row r="304" spans="29:30">
      <c r="AC304" s="10" t="s">
        <v>584</v>
      </c>
      <c r="AD304" s="10" t="s">
        <v>584</v>
      </c>
    </row>
    <row r="305" spans="29:30">
      <c r="AC305" s="10" t="s">
        <v>585</v>
      </c>
      <c r="AD305" s="10" t="s">
        <v>585</v>
      </c>
    </row>
    <row r="306" spans="29:30">
      <c r="AC306" s="10" t="s">
        <v>586</v>
      </c>
      <c r="AD306" s="10" t="s">
        <v>586</v>
      </c>
    </row>
    <row r="307" spans="29:30">
      <c r="AC307" s="10" t="s">
        <v>587</v>
      </c>
      <c r="AD307" s="10" t="s">
        <v>587</v>
      </c>
    </row>
    <row r="308" spans="29:30">
      <c r="AC308" s="10" t="s">
        <v>588</v>
      </c>
      <c r="AD308" s="10" t="s">
        <v>588</v>
      </c>
    </row>
    <row r="309" spans="29:30">
      <c r="AC309" s="10" t="s">
        <v>589</v>
      </c>
      <c r="AD309" s="10" t="s">
        <v>589</v>
      </c>
    </row>
    <row r="310" spans="29:30">
      <c r="AC310" s="10" t="s">
        <v>590</v>
      </c>
      <c r="AD310" s="10" t="s">
        <v>590</v>
      </c>
    </row>
    <row r="311" spans="29:30">
      <c r="AC311" s="10" t="s">
        <v>591</v>
      </c>
      <c r="AD311" s="10" t="s">
        <v>591</v>
      </c>
    </row>
    <row r="312" spans="29:30">
      <c r="AC312" s="10" t="s">
        <v>592</v>
      </c>
      <c r="AD312" s="10" t="s">
        <v>592</v>
      </c>
    </row>
    <row r="313" spans="29:30">
      <c r="AC313" s="10" t="s">
        <v>593</v>
      </c>
      <c r="AD313" s="10" t="s">
        <v>593</v>
      </c>
    </row>
    <row r="314" spans="29:30">
      <c r="AC314" s="10" t="s">
        <v>594</v>
      </c>
      <c r="AD314" s="10" t="s">
        <v>594</v>
      </c>
    </row>
    <row r="315" spans="29:30">
      <c r="AC315" s="10" t="s">
        <v>595</v>
      </c>
      <c r="AD315" s="10" t="s">
        <v>595</v>
      </c>
    </row>
    <row r="316" spans="29:30">
      <c r="AC316" s="10" t="s">
        <v>596</v>
      </c>
      <c r="AD316" s="10" t="s">
        <v>596</v>
      </c>
    </row>
    <row r="317" spans="29:30">
      <c r="AC317" s="10" t="s">
        <v>597</v>
      </c>
      <c r="AD317" s="10" t="s">
        <v>597</v>
      </c>
    </row>
    <row r="318" spans="29:30">
      <c r="AC318" s="10" t="s">
        <v>598</v>
      </c>
      <c r="AD318" s="10" t="s">
        <v>598</v>
      </c>
    </row>
    <row r="319" spans="29:30">
      <c r="AC319" s="10" t="s">
        <v>599</v>
      </c>
      <c r="AD319" s="10" t="s">
        <v>599</v>
      </c>
    </row>
    <row r="320" spans="29:30">
      <c r="AC320" s="10" t="s">
        <v>600</v>
      </c>
      <c r="AD320" s="10" t="s">
        <v>600</v>
      </c>
    </row>
    <row r="321" spans="29:30">
      <c r="AC321" s="10" t="s">
        <v>601</v>
      </c>
      <c r="AD321" s="10" t="s">
        <v>601</v>
      </c>
    </row>
    <row r="322" spans="29:30">
      <c r="AC322" s="10" t="s">
        <v>412</v>
      </c>
      <c r="AD322" s="10" t="s">
        <v>412</v>
      </c>
    </row>
    <row r="323" spans="29:30">
      <c r="AC323" s="10" t="s">
        <v>602</v>
      </c>
      <c r="AD323" s="10" t="s">
        <v>602</v>
      </c>
    </row>
    <row r="324" spans="29:30">
      <c r="AC324" s="10" t="s">
        <v>145</v>
      </c>
      <c r="AD324" s="10" t="s">
        <v>145</v>
      </c>
    </row>
    <row r="325" spans="29:30">
      <c r="AC325" s="10" t="s">
        <v>603</v>
      </c>
      <c r="AD325" s="10" t="s">
        <v>603</v>
      </c>
    </row>
    <row r="326" spans="29:30">
      <c r="AC326" s="10" t="s">
        <v>604</v>
      </c>
      <c r="AD326" s="10" t="s">
        <v>604</v>
      </c>
    </row>
    <row r="327" spans="29:30">
      <c r="AC327" s="10" t="s">
        <v>605</v>
      </c>
      <c r="AD327" s="10" t="s">
        <v>605</v>
      </c>
    </row>
    <row r="328" spans="29:30">
      <c r="AC328" s="10" t="s">
        <v>606</v>
      </c>
      <c r="AD328" s="10" t="s">
        <v>606</v>
      </c>
    </row>
    <row r="329" spans="29:30">
      <c r="AC329" s="10" t="s">
        <v>607</v>
      </c>
      <c r="AD329" s="10" t="s">
        <v>607</v>
      </c>
    </row>
    <row r="330" spans="29:30">
      <c r="AC330" s="10" t="s">
        <v>416</v>
      </c>
      <c r="AD330" s="10" t="s">
        <v>416</v>
      </c>
    </row>
    <row r="331" spans="29:30">
      <c r="AC331" s="10" t="s">
        <v>608</v>
      </c>
      <c r="AD331" s="10" t="s">
        <v>608</v>
      </c>
    </row>
    <row r="332" spans="29:30">
      <c r="AC332" s="10" t="s">
        <v>609</v>
      </c>
      <c r="AD332" s="10" t="s">
        <v>609</v>
      </c>
    </row>
    <row r="333" spans="29:30">
      <c r="AC333" s="10" t="s">
        <v>610</v>
      </c>
      <c r="AD333" s="10" t="s">
        <v>610</v>
      </c>
    </row>
    <row r="334" spans="29:30">
      <c r="AC334" s="10" t="s">
        <v>611</v>
      </c>
      <c r="AD334" s="10" t="s">
        <v>611</v>
      </c>
    </row>
    <row r="335" spans="29:30">
      <c r="AC335" s="10" t="s">
        <v>612</v>
      </c>
      <c r="AD335" s="10" t="s">
        <v>612</v>
      </c>
    </row>
    <row r="336" spans="29:30">
      <c r="AC336" s="10" t="s">
        <v>613</v>
      </c>
      <c r="AD336" s="10" t="s">
        <v>613</v>
      </c>
    </row>
    <row r="337" spans="29:30">
      <c r="AC337" s="10" t="s">
        <v>614</v>
      </c>
      <c r="AD337" s="10" t="s">
        <v>614</v>
      </c>
    </row>
    <row r="338" spans="29:30">
      <c r="AC338" s="10" t="s">
        <v>422</v>
      </c>
      <c r="AD338" s="10" t="s">
        <v>422</v>
      </c>
    </row>
    <row r="339" spans="29:30">
      <c r="AC339" s="10" t="s">
        <v>615</v>
      </c>
      <c r="AD339" s="10" t="s">
        <v>615</v>
      </c>
    </row>
    <row r="340" spans="29:30">
      <c r="AC340" s="10" t="s">
        <v>616</v>
      </c>
      <c r="AD340" s="10" t="s">
        <v>616</v>
      </c>
    </row>
    <row r="341" spans="29:30">
      <c r="AC341" s="10" t="s">
        <v>617</v>
      </c>
      <c r="AD341" s="10" t="s">
        <v>617</v>
      </c>
    </row>
    <row r="342" spans="29:30">
      <c r="AC342" s="10" t="s">
        <v>618</v>
      </c>
      <c r="AD342" s="10" t="s">
        <v>618</v>
      </c>
    </row>
    <row r="343" spans="29:30">
      <c r="AC343" s="10" t="s">
        <v>619</v>
      </c>
      <c r="AD343" s="10" t="s">
        <v>619</v>
      </c>
    </row>
    <row r="344" spans="29:30">
      <c r="AC344" s="10" t="s">
        <v>620</v>
      </c>
      <c r="AD344" s="18" t="s">
        <v>620</v>
      </c>
    </row>
    <row r="345" spans="29:30">
      <c r="AC345" s="10" t="s">
        <v>621</v>
      </c>
      <c r="AD345" s="10" t="s">
        <v>621</v>
      </c>
    </row>
    <row r="346" spans="29:30">
      <c r="AC346" s="10" t="s">
        <v>622</v>
      </c>
      <c r="AD346" s="10" t="s">
        <v>622</v>
      </c>
    </row>
    <row r="347" spans="29:30">
      <c r="AC347" s="10" t="s">
        <v>424</v>
      </c>
      <c r="AD347" s="10" t="s">
        <v>424</v>
      </c>
    </row>
    <row r="348" spans="29:30">
      <c r="AC348" s="10" t="s">
        <v>623</v>
      </c>
      <c r="AD348" s="10" t="s">
        <v>623</v>
      </c>
    </row>
    <row r="349" spans="29:30">
      <c r="AC349" s="10" t="s">
        <v>624</v>
      </c>
      <c r="AD349" s="10" t="s">
        <v>624</v>
      </c>
    </row>
    <row r="350" spans="29:30">
      <c r="AC350" s="10" t="s">
        <v>625</v>
      </c>
      <c r="AD350" s="10" t="s">
        <v>625</v>
      </c>
    </row>
    <row r="351" spans="29:30">
      <c r="AC351" s="10" t="s">
        <v>626</v>
      </c>
      <c r="AD351" s="10" t="s">
        <v>626</v>
      </c>
    </row>
    <row r="352" spans="29:30">
      <c r="AC352" s="10" t="s">
        <v>627</v>
      </c>
      <c r="AD352" s="10" t="s">
        <v>627</v>
      </c>
    </row>
    <row r="353" spans="29:30">
      <c r="AC353" s="10" t="s">
        <v>628</v>
      </c>
      <c r="AD353" s="10" t="s">
        <v>628</v>
      </c>
    </row>
    <row r="354" spans="29:30">
      <c r="AC354" s="10" t="s">
        <v>629</v>
      </c>
      <c r="AD354" s="10" t="s">
        <v>629</v>
      </c>
    </row>
    <row r="355" spans="29:30">
      <c r="AC355" s="10" t="s">
        <v>630</v>
      </c>
      <c r="AD355" s="10" t="s">
        <v>630</v>
      </c>
    </row>
    <row r="356" spans="29:30">
      <c r="AC356" s="10" t="s">
        <v>631</v>
      </c>
      <c r="AD356" s="10" t="s">
        <v>631</v>
      </c>
    </row>
    <row r="357" spans="29:30">
      <c r="AC357" s="10" t="s">
        <v>632</v>
      </c>
      <c r="AD357" s="10" t="s">
        <v>632</v>
      </c>
    </row>
    <row r="358" spans="29:30">
      <c r="AC358" s="10" t="s">
        <v>633</v>
      </c>
      <c r="AD358" s="10" t="s">
        <v>633</v>
      </c>
    </row>
    <row r="359" spans="29:30">
      <c r="AC359" s="10" t="s">
        <v>634</v>
      </c>
      <c r="AD359" s="10" t="s">
        <v>634</v>
      </c>
    </row>
    <row r="360" spans="29:30">
      <c r="AC360" s="10" t="s">
        <v>635</v>
      </c>
      <c r="AD360" s="10" t="s">
        <v>635</v>
      </c>
    </row>
    <row r="361" spans="29:30">
      <c r="AC361" s="10" t="s">
        <v>636</v>
      </c>
      <c r="AD361" s="10" t="s">
        <v>636</v>
      </c>
    </row>
    <row r="362" spans="29:30">
      <c r="AC362" s="10" t="s">
        <v>637</v>
      </c>
      <c r="AD362" s="10" t="s">
        <v>637</v>
      </c>
    </row>
    <row r="363" spans="29:30">
      <c r="AC363" s="10" t="s">
        <v>638</v>
      </c>
      <c r="AD363" s="10" t="s">
        <v>638</v>
      </c>
    </row>
    <row r="364" spans="29:30">
      <c r="AC364" s="10" t="s">
        <v>428</v>
      </c>
      <c r="AD364" s="10" t="s">
        <v>428</v>
      </c>
    </row>
    <row r="365" spans="29:30">
      <c r="AC365" s="10" t="s">
        <v>639</v>
      </c>
      <c r="AD365" s="10" t="s">
        <v>639</v>
      </c>
    </row>
    <row r="366" spans="29:30">
      <c r="AC366" s="10" t="s">
        <v>99</v>
      </c>
      <c r="AD366" s="10" t="s">
        <v>99</v>
      </c>
    </row>
    <row r="367" spans="29:30">
      <c r="AC367" s="10" t="s">
        <v>640</v>
      </c>
      <c r="AD367" s="10" t="s">
        <v>640</v>
      </c>
    </row>
    <row r="368" spans="29:30">
      <c r="AC368" s="10" t="s">
        <v>431</v>
      </c>
      <c r="AD368" s="10" t="s">
        <v>431</v>
      </c>
    </row>
    <row r="369" spans="29:30">
      <c r="AC369" s="10" t="s">
        <v>641</v>
      </c>
      <c r="AD369" s="10" t="s">
        <v>641</v>
      </c>
    </row>
    <row r="370" spans="29:30">
      <c r="AC370" s="10" t="s">
        <v>116</v>
      </c>
      <c r="AD370" s="10" t="s">
        <v>116</v>
      </c>
    </row>
    <row r="371" spans="29:30">
      <c r="AC371" s="10" t="s">
        <v>114</v>
      </c>
      <c r="AD371" s="10" t="s">
        <v>114</v>
      </c>
    </row>
    <row r="372" spans="29:30">
      <c r="AC372" s="10" t="s">
        <v>642</v>
      </c>
      <c r="AD372" s="10" t="s">
        <v>642</v>
      </c>
    </row>
    <row r="373" spans="29:30">
      <c r="AC373" s="10" t="s">
        <v>643</v>
      </c>
      <c r="AD373" s="10" t="s">
        <v>643</v>
      </c>
    </row>
    <row r="374" spans="29:30">
      <c r="AC374" s="10" t="s">
        <v>434</v>
      </c>
      <c r="AD374" s="10" t="s">
        <v>434</v>
      </c>
    </row>
    <row r="375" spans="29:30">
      <c r="AC375" s="10" t="s">
        <v>644</v>
      </c>
      <c r="AD375" s="10" t="s">
        <v>644</v>
      </c>
    </row>
    <row r="376" spans="29:30">
      <c r="AC376" s="10" t="s">
        <v>645</v>
      </c>
      <c r="AD376" s="10" t="s">
        <v>645</v>
      </c>
    </row>
    <row r="377" spans="29:30">
      <c r="AC377" s="10" t="s">
        <v>646</v>
      </c>
      <c r="AD377" s="10" t="s">
        <v>646</v>
      </c>
    </row>
    <row r="378" spans="29:30">
      <c r="AC378" s="10" t="s">
        <v>125</v>
      </c>
      <c r="AD378" s="10" t="s">
        <v>125</v>
      </c>
    </row>
    <row r="379" spans="29:30">
      <c r="AC379" s="10" t="s">
        <v>647</v>
      </c>
      <c r="AD379" s="10" t="s">
        <v>647</v>
      </c>
    </row>
    <row r="380" spans="29:30">
      <c r="AC380" s="10" t="s">
        <v>648</v>
      </c>
      <c r="AD380" s="10" t="s">
        <v>648</v>
      </c>
    </row>
    <row r="381" spans="29:30">
      <c r="AC381" s="10" t="s">
        <v>55</v>
      </c>
      <c r="AD381" s="10" t="s">
        <v>55</v>
      </c>
    </row>
    <row r="382" spans="29:30">
      <c r="AC382" s="10" t="s">
        <v>649</v>
      </c>
      <c r="AD382" s="10" t="s">
        <v>649</v>
      </c>
    </row>
    <row r="383" spans="29:30">
      <c r="AC383" s="10" t="s">
        <v>650</v>
      </c>
      <c r="AD383" s="10" t="s">
        <v>650</v>
      </c>
    </row>
    <row r="384" spans="29:30">
      <c r="AC384" s="10" t="s">
        <v>440</v>
      </c>
      <c r="AD384" s="10" t="s">
        <v>440</v>
      </c>
    </row>
    <row r="385" spans="29:30">
      <c r="AC385" s="10" t="s">
        <v>651</v>
      </c>
      <c r="AD385" s="10" t="s">
        <v>651</v>
      </c>
    </row>
    <row r="386" spans="29:30">
      <c r="AC386" s="10" t="s">
        <v>652</v>
      </c>
      <c r="AD386" s="10" t="s">
        <v>652</v>
      </c>
    </row>
    <row r="387" spans="29:30">
      <c r="AC387" s="10" t="s">
        <v>271</v>
      </c>
      <c r="AD387" s="10" t="s">
        <v>271</v>
      </c>
    </row>
    <row r="388" spans="29:30">
      <c r="AC388" s="10" t="s">
        <v>653</v>
      </c>
      <c r="AD388" s="10" t="s">
        <v>653</v>
      </c>
    </row>
    <row r="389" spans="29:30">
      <c r="AC389" s="10" t="s">
        <v>654</v>
      </c>
      <c r="AD389" s="10" t="s">
        <v>654</v>
      </c>
    </row>
    <row r="390" spans="29:30">
      <c r="AC390" s="10" t="s">
        <v>655</v>
      </c>
      <c r="AD390" s="10" t="s">
        <v>655</v>
      </c>
    </row>
    <row r="391" spans="29:30">
      <c r="AC391" s="10" t="s">
        <v>656</v>
      </c>
      <c r="AD391" s="10" t="s">
        <v>656</v>
      </c>
    </row>
    <row r="392" spans="29:30">
      <c r="AC392" s="10" t="s">
        <v>445</v>
      </c>
      <c r="AD392" s="10" t="s">
        <v>445</v>
      </c>
    </row>
    <row r="393" spans="29:30">
      <c r="AC393" s="10" t="s">
        <v>657</v>
      </c>
      <c r="AD393" s="10" t="s">
        <v>657</v>
      </c>
    </row>
    <row r="394" spans="29:30">
      <c r="AC394" s="10" t="s">
        <v>658</v>
      </c>
      <c r="AD394" s="10" t="s">
        <v>658</v>
      </c>
    </row>
    <row r="395" spans="29:30">
      <c r="AC395" s="10" t="s">
        <v>659</v>
      </c>
      <c r="AD395" s="10" t="s">
        <v>659</v>
      </c>
    </row>
    <row r="396" spans="29:30">
      <c r="AC396" s="10" t="s">
        <v>660</v>
      </c>
      <c r="AD396" s="10" t="s">
        <v>660</v>
      </c>
    </row>
    <row r="397" spans="29:30">
      <c r="AC397" s="10" t="s">
        <v>661</v>
      </c>
      <c r="AD397" s="10" t="s">
        <v>661</v>
      </c>
    </row>
    <row r="398" spans="29:30">
      <c r="AC398" s="10" t="s">
        <v>662</v>
      </c>
      <c r="AD398" s="10" t="s">
        <v>662</v>
      </c>
    </row>
    <row r="399" spans="29:30">
      <c r="AC399" s="10" t="s">
        <v>663</v>
      </c>
      <c r="AD399" s="10" t="s">
        <v>663</v>
      </c>
    </row>
    <row r="400" spans="29:30">
      <c r="AC400" s="10" t="s">
        <v>449</v>
      </c>
      <c r="AD400" s="10" t="s">
        <v>449</v>
      </c>
    </row>
    <row r="401" spans="29:30">
      <c r="AC401" s="10" t="s">
        <v>664</v>
      </c>
      <c r="AD401" s="10" t="s">
        <v>664</v>
      </c>
    </row>
    <row r="402" spans="29:30">
      <c r="AC402" s="10" t="s">
        <v>665</v>
      </c>
      <c r="AD402" s="10" t="s">
        <v>665</v>
      </c>
    </row>
    <row r="403" spans="29:30">
      <c r="AC403" s="10" t="s">
        <v>666</v>
      </c>
      <c r="AD403" s="10" t="s">
        <v>666</v>
      </c>
    </row>
    <row r="404" spans="29:30">
      <c r="AC404" s="10" t="s">
        <v>451</v>
      </c>
      <c r="AD404" s="10" t="s">
        <v>451</v>
      </c>
    </row>
    <row r="405" spans="29:30">
      <c r="AC405" s="10" t="s">
        <v>313</v>
      </c>
      <c r="AD405" s="10" t="s">
        <v>313</v>
      </c>
    </row>
    <row r="406" spans="29:30">
      <c r="AC406" s="10" t="s">
        <v>667</v>
      </c>
      <c r="AD406" s="10" t="s">
        <v>667</v>
      </c>
    </row>
    <row r="407" spans="29:30">
      <c r="AC407" s="10" t="s">
        <v>668</v>
      </c>
      <c r="AD407" s="10" t="s">
        <v>668</v>
      </c>
    </row>
    <row r="408" spans="29:30">
      <c r="AC408" s="10" t="s">
        <v>669</v>
      </c>
      <c r="AD408" s="10" t="s">
        <v>669</v>
      </c>
    </row>
    <row r="409" spans="29:30">
      <c r="AC409" s="10" t="s">
        <v>670</v>
      </c>
      <c r="AD409" s="10" t="s">
        <v>670</v>
      </c>
    </row>
    <row r="410" spans="29:30">
      <c r="AC410" s="10" t="s">
        <v>671</v>
      </c>
      <c r="AD410" s="10" t="s">
        <v>671</v>
      </c>
    </row>
    <row r="411" spans="29:30">
      <c r="AC411" s="10" t="s">
        <v>156</v>
      </c>
      <c r="AD411" s="10" t="s">
        <v>156</v>
      </c>
    </row>
    <row r="412" spans="29:30">
      <c r="AC412" s="10" t="s">
        <v>672</v>
      </c>
      <c r="AD412" s="10" t="s">
        <v>672</v>
      </c>
    </row>
    <row r="413" spans="29:30">
      <c r="AC413" s="10" t="s">
        <v>673</v>
      </c>
      <c r="AD413" s="10" t="s">
        <v>673</v>
      </c>
    </row>
    <row r="414" spans="29:30">
      <c r="AC414" s="10" t="s">
        <v>674</v>
      </c>
      <c r="AD414" s="10" t="s">
        <v>674</v>
      </c>
    </row>
    <row r="415" spans="29:30">
      <c r="AC415" s="10" t="s">
        <v>675</v>
      </c>
      <c r="AD415" s="10" t="s">
        <v>675</v>
      </c>
    </row>
    <row r="416" spans="29:30">
      <c r="AC416" s="10" t="s">
        <v>676</v>
      </c>
      <c r="AD416" s="10" t="s">
        <v>676</v>
      </c>
    </row>
    <row r="417" spans="29:30">
      <c r="AC417" s="10" t="s">
        <v>677</v>
      </c>
      <c r="AD417" s="10" t="s">
        <v>677</v>
      </c>
    </row>
    <row r="418" spans="29:30">
      <c r="AC418" s="10" t="s">
        <v>678</v>
      </c>
      <c r="AD418" s="10" t="s">
        <v>678</v>
      </c>
    </row>
    <row r="419" spans="29:30">
      <c r="AC419" s="10" t="s">
        <v>679</v>
      </c>
      <c r="AD419" s="18" t="s">
        <v>679</v>
      </c>
    </row>
    <row r="420" spans="29:30">
      <c r="AC420" s="10" t="s">
        <v>680</v>
      </c>
      <c r="AD420" s="10" t="s">
        <v>680</v>
      </c>
    </row>
    <row r="421" spans="29:30">
      <c r="AC421" s="10" t="s">
        <v>681</v>
      </c>
      <c r="AD421" s="10" t="s">
        <v>681</v>
      </c>
    </row>
    <row r="422" spans="29:30">
      <c r="AC422" s="10" t="s">
        <v>682</v>
      </c>
      <c r="AD422" s="10" t="s">
        <v>682</v>
      </c>
    </row>
    <row r="423" spans="29:30">
      <c r="AC423" s="10" t="s">
        <v>683</v>
      </c>
      <c r="AD423" s="10" t="s">
        <v>683</v>
      </c>
    </row>
    <row r="424" spans="29:30">
      <c r="AC424" s="10" t="s">
        <v>684</v>
      </c>
      <c r="AD424" s="10" t="s">
        <v>684</v>
      </c>
    </row>
    <row r="425" spans="29:30">
      <c r="AC425" s="10" t="s">
        <v>685</v>
      </c>
      <c r="AD425" s="10" t="s">
        <v>685</v>
      </c>
    </row>
    <row r="426" spans="29:30">
      <c r="AC426" s="10" t="s">
        <v>686</v>
      </c>
      <c r="AD426" s="10" t="s">
        <v>686</v>
      </c>
    </row>
    <row r="427" spans="29:30">
      <c r="AC427" s="10" t="s">
        <v>687</v>
      </c>
      <c r="AD427" s="10" t="s">
        <v>687</v>
      </c>
    </row>
    <row r="428" spans="29:30">
      <c r="AC428" s="10" t="s">
        <v>688</v>
      </c>
      <c r="AD428" s="10" t="s">
        <v>688</v>
      </c>
    </row>
    <row r="429" spans="29:30">
      <c r="AC429" s="10" t="s">
        <v>689</v>
      </c>
      <c r="AD429" s="10" t="s">
        <v>689</v>
      </c>
    </row>
    <row r="430" spans="29:30">
      <c r="AC430" s="10" t="s">
        <v>690</v>
      </c>
      <c r="AD430" s="10" t="s">
        <v>690</v>
      </c>
    </row>
    <row r="431" spans="29:30">
      <c r="AC431" s="10" t="s">
        <v>691</v>
      </c>
      <c r="AD431" s="10" t="s">
        <v>691</v>
      </c>
    </row>
    <row r="432" spans="29:30">
      <c r="AC432" s="10" t="s">
        <v>172</v>
      </c>
      <c r="AD432" s="10" t="s">
        <v>172</v>
      </c>
    </row>
    <row r="433" spans="29:30">
      <c r="AC433" s="10" t="s">
        <v>692</v>
      </c>
      <c r="AD433" s="10" t="s">
        <v>692</v>
      </c>
    </row>
    <row r="434" spans="29:30">
      <c r="AC434" s="10" t="s">
        <v>693</v>
      </c>
      <c r="AD434" s="10" t="s">
        <v>693</v>
      </c>
    </row>
    <row r="435" spans="29:30">
      <c r="AC435" s="10" t="s">
        <v>694</v>
      </c>
      <c r="AD435" s="10" t="s">
        <v>694</v>
      </c>
    </row>
    <row r="436" spans="29:30">
      <c r="AC436" s="10" t="s">
        <v>695</v>
      </c>
      <c r="AD436" s="10" t="s">
        <v>695</v>
      </c>
    </row>
    <row r="437" spans="29:30">
      <c r="AC437" s="10" t="s">
        <v>696</v>
      </c>
      <c r="AD437" s="10" t="s">
        <v>696</v>
      </c>
    </row>
    <row r="438" spans="29:30">
      <c r="AC438" s="10" t="s">
        <v>697</v>
      </c>
      <c r="AD438" s="18" t="s">
        <v>697</v>
      </c>
    </row>
    <row r="439" spans="29:30">
      <c r="AC439" s="10" t="s">
        <v>698</v>
      </c>
      <c r="AD439" s="10" t="s">
        <v>698</v>
      </c>
    </row>
    <row r="440" spans="29:30">
      <c r="AC440" s="10" t="s">
        <v>699</v>
      </c>
      <c r="AD440" s="10" t="s">
        <v>699</v>
      </c>
    </row>
    <row r="441" spans="29:30">
      <c r="AC441" s="10" t="s">
        <v>455</v>
      </c>
      <c r="AD441" s="10" t="s">
        <v>455</v>
      </c>
    </row>
    <row r="442" spans="29:30">
      <c r="AC442" s="10" t="s">
        <v>700</v>
      </c>
      <c r="AD442" s="10" t="s">
        <v>700</v>
      </c>
    </row>
  </sheetData>
  <sheetProtection algorithmName="SHA-512" hashValue="21+FbaOtvg2M5YlRpqgoJXPt1mRCkgwk+tDTFEoGlZf/tzYvHjLyUizvwyy7N4G9wWpb3jR7xen9qj7pmSNN0Q==" saltValue="tUvFfjia3imU3Y/268LgHw==" spinCount="100000" sheet="1" objects="1" scenarios="1"/>
  <mergeCells count="6">
    <mergeCell ref="B8:J8"/>
    <mergeCell ref="A1:L1"/>
    <mergeCell ref="O1:W1"/>
    <mergeCell ref="B3:H3"/>
    <mergeCell ref="B4:H4"/>
    <mergeCell ref="D6:J6"/>
  </mergeCells>
  <conditionalFormatting sqref="A18">
    <cfRule type="expression" dxfId="48" priority="15">
      <formula>A18&lt;&gt;B18</formula>
    </cfRule>
  </conditionalFormatting>
  <conditionalFormatting sqref="A20:K103">
    <cfRule type="expression" dxfId="47" priority="19">
      <formula>AND($A20&lt;&gt;"", ISEVEN($A20))</formula>
    </cfRule>
  </conditionalFormatting>
  <conditionalFormatting sqref="A20:L103">
    <cfRule type="expression" dxfId="46" priority="10">
      <formula>AND($J$12="Update",$L20="Remove")</formula>
    </cfRule>
    <cfRule type="expression" dxfId="45" priority="16">
      <formula>AND($J$12="Update",$L20="Modify")</formula>
    </cfRule>
    <cfRule type="expression" dxfId="44" priority="17">
      <formula>AND($J$12="Update",$L20="Add")</formula>
    </cfRule>
    <cfRule type="expression" dxfId="43" priority="18">
      <formula>AND($J$12="Update",LEN($A20)&gt;=1)</formula>
    </cfRule>
  </conditionalFormatting>
  <conditionalFormatting sqref="B18">
    <cfRule type="expression" dxfId="42" priority="14">
      <formula>B18&lt;&gt;A18</formula>
    </cfRule>
  </conditionalFormatting>
  <conditionalFormatting sqref="B20:B103">
    <cfRule type="expression" dxfId="41" priority="3">
      <formula>AND(NOT(ISBLANK($B20)), OR(LEN($B20)&lt;4, LEN($B20)&gt;100))</formula>
    </cfRule>
  </conditionalFormatting>
  <conditionalFormatting sqref="B3:H3">
    <cfRule type="expression" dxfId="40" priority="11">
      <formula>LEN(B3)&gt;100</formula>
    </cfRule>
  </conditionalFormatting>
  <conditionalFormatting sqref="C6">
    <cfRule type="expression" dxfId="39" priority="23">
      <formula>B6="Manual"</formula>
    </cfRule>
  </conditionalFormatting>
  <conditionalFormatting sqref="C18:K18">
    <cfRule type="expression" dxfId="38" priority="13">
      <formula>COUNTIF($C$18:$K$18, $C$18)&lt;&gt;COLUMNS($C$18:$K$18)</formula>
    </cfRule>
  </conditionalFormatting>
  <conditionalFormatting sqref="D6:J6">
    <cfRule type="expression" dxfId="37" priority="22">
      <formula>B6="Manual"</formula>
    </cfRule>
  </conditionalFormatting>
  <conditionalFormatting sqref="F14">
    <cfRule type="expression" dxfId="36" priority="26">
      <formula>(     IF(B6&lt;&gt;"", 1, 0) +     IF(D6&lt;&gt;"", 1, 0) +     IF(B8&lt;&gt;"", 1, 0) +     IF(B10&lt;&gt;"", 1, 0) +     IF(D10&lt;&gt;"", 1, 0) +     IF(F10&lt;&gt;"", 1, 0) +     IF(H10&lt;&gt;"", 1, 0) +     IF(J10&lt;&gt;"", 1, 0) +     IF(B12&lt;&gt;"", 1, 0) +     IF(D12&lt;&gt;"", 1, 0) +     IF(F12&lt;&gt;"", 1, 0) +     IF(H12&lt;&gt;"", 1, 0) +     IF(J12&lt;&gt;"", 1, 0) +     IF(B14&lt;&gt;"", 1, 0) +     IF(D14&lt;&gt;"", 1, 0)+  IF(B16&lt;&gt;"", 1, 0)+  IF(F16&lt;&gt;"", 1, 0) )&lt;&gt; (     IF(B6="Generated",  16, 0) +     IF(B6="Manual", 17, 0) )</formula>
    </cfRule>
  </conditionalFormatting>
  <conditionalFormatting sqref="F20:F103">
    <cfRule type="expression" dxfId="35" priority="2">
      <formula>AND(NOT(ISBLANK($F20)), OR(LEN($F20)&lt;4, LEN($F20)&gt;100))</formula>
    </cfRule>
    <cfRule type="duplicateValues" dxfId="34" priority="6"/>
  </conditionalFormatting>
  <conditionalFormatting sqref="G14">
    <cfRule type="expression" dxfId="33" priority="21">
      <formula>LEN(G14)&gt;2</formula>
    </cfRule>
  </conditionalFormatting>
  <conditionalFormatting sqref="G20:G103">
    <cfRule type="expression" dxfId="32" priority="8">
      <formula>AND(OR($E20="Doc", $E20="PDF", $E20="PPT",$E20="HTML"), $G20 &gt; 10)</formula>
    </cfRule>
  </conditionalFormatting>
  <conditionalFormatting sqref="H14">
    <cfRule type="expression" dxfId="31" priority="20">
      <formula>LEN(G14)&gt;2</formula>
    </cfRule>
  </conditionalFormatting>
  <conditionalFormatting sqref="H20:H103">
    <cfRule type="expression" priority="1">
      <formula>AND(NOT(ISBLANK($H20)), OR(LEN($H20)&lt;4, LEN($H20)&gt;948))</formula>
    </cfRule>
  </conditionalFormatting>
  <conditionalFormatting sqref="J20:J103 E20:E103">
    <cfRule type="expression" dxfId="30" priority="9">
      <formula>IF(     $E20="HTML",     ISBLANK($J20),     AND(         AND(             OR(NOT(ISBLANK($E20)), NOT(ISBLANK($J20))),             OR(                 AND($E20="HTML", ISBLANK($J20)),                 AND(                     NOT(ISBLANK($E20)),                     $E20&lt;&gt;"HTML",                     OR(                         ISBLANK($J20),                         ISERROR(FIND(".",$J20)),                         RIGHT($J20,1)=".",                         AND($E20="Doc", NOT(OR(RIGHT($J20,4)=".doc", RIGHT($J20,5)=".docx"))),                         AND($E20="pdf", NOT(RIGHT($J20,4)=".pdf")),                         AND($E20="PPT", NOT(OR(RIGHT($J20,4)=".ppt", RIGHT($J20,5)=".pptx"))),                         AND($E20="SCORM", NOT(RIGHT($J20,4)=".zip")),                         AND($E20="video", NOT(OR(RIGHT($J20,4)=".mp4", RIGHT($J20,4)=".mkv", RIGHT($J20,4)=".avi", RIGHT($J20,4)=".mov", RIGHT($J20,4)=".wmv", RIGHT($J20,4)=".flv"))),                         AND($E20="Assessment", NOT(RIGHT($J20,5)=".xlsx"))                     )                 ),                 AND(                     NOT(ISBLANK($E20)),                     $E20&lt;&gt;"HTML",                     NOT(OR($E20="Doc", $E20="pdf", $E20="PPT", $E20="SCORM", $E20="video", $E20="Assessment"))                 )             )         ),         ISNUMBER(SEARCH("sharepoint", $K20))     ) )</formula>
    </cfRule>
  </conditionalFormatting>
  <conditionalFormatting sqref="J20:J103">
    <cfRule type="duplicateValues" dxfId="29" priority="5"/>
  </conditionalFormatting>
  <conditionalFormatting sqref="L19">
    <cfRule type="expression" dxfId="28" priority="24">
      <formula>J12="Update"</formula>
    </cfRule>
  </conditionalFormatting>
  <conditionalFormatting sqref="AD1:AD1048576">
    <cfRule type="duplicateValues" dxfId="27" priority="25"/>
  </conditionalFormatting>
  <conditionalFormatting sqref="BI2:BI74">
    <cfRule type="duplicateValues" dxfId="26" priority="12"/>
  </conditionalFormatting>
  <dataValidations count="37">
    <dataValidation type="list" allowBlank="1" showInputMessage="1" showErrorMessage="1" promptTitle="Refreshed or new Series?" prompt="Refresh – refers to an updated version of an existing series._x000a__x000a_New - a completely new series." sqref="F16" xr:uid="{49F65514-C9C2-456D-B869-A22C7BE15AAC}">
      <formula1>"Refresh, New"</formula1>
    </dataValidation>
    <dataValidation type="list" allowBlank="1" showInputMessage="1" showErrorMessage="1" promptTitle="Partner 360 Alligned" prompt="Is this series integrated with Partner 360?" sqref="B16" xr:uid="{A91A6FD8-27A1-41DE-BCA6-43F154881E4E}">
      <formula1>"No, Yes"</formula1>
    </dataValidation>
    <dataValidation type="list" allowBlank="1" showInputMessage="1" showErrorMessage="1" sqref="D10" xr:uid="{67E6B4AC-EEF4-4573-9AF5-3393E9DC0423}">
      <formula1>$AF$2:$AF$19</formula1>
    </dataValidation>
    <dataValidation type="whole" allowBlank="1" showInputMessage="1" showErrorMessage="1" promptTitle="Module Duration" prompt="Indicate the time span of this module in minutes." sqref="G20:G103" xr:uid="{188B4474-1F7B-4C94-AC86-14220B3B5C2A}">
      <formula1>1</formula1>
      <formula2>999</formula2>
    </dataValidation>
    <dataValidation type="textLength" operator="lessThanOrEqual" allowBlank="1" showInputMessage="1" showErrorMessage="1" errorTitle="Character limit breached" error="Field can have maximum 947 characters." promptTitle="Module Description" prompt="Ensure the module description does not exceed 947 characters." sqref="H20:H103" xr:uid="{479EA571-0D92-4941-9522-0CD7633CB934}">
      <formula1>947</formula1>
    </dataValidation>
    <dataValidation allowBlank="1" showInputMessage="1" showErrorMessage="1" promptTitle="Module Link" prompt="Specify a valid and accessible SharePoint link for publishing the module, or include the Mindtickle link for mirroring." sqref="K20:K103" xr:uid="{6145AF2B-FE71-4140-BB37-6569A0EFD3A7}"/>
    <dataValidation allowBlank="1" showInputMessage="1" showErrorMessage="1" promptTitle="Module File Name" prompt="Mention the file name of the module, using underscores instead of spaces, and include the proper extension (e.g., Black_Belt_Walk_Me.mp4)." sqref="J20:J103" xr:uid="{418DCAFC-7E53-4772-9575-E1BE951250E0}"/>
    <dataValidation type="list" allowBlank="1" showInputMessage="1" showErrorMessage="1" promptTitle="Mandatory or Optional" prompt="Clarify whether users must attend this module or if it's optional." sqref="I20:I103" xr:uid="{E061BE07-9DE6-49FD-B0B2-D59475709A4B}">
      <formula1>"Mandatory, Optional"</formula1>
    </dataValidation>
    <dataValidation type="whole" allowBlank="1" showInputMessage="1" showErrorMessage="1" promptTitle="Module Duration " prompt="Indicate the time span of this module in minutes." sqref="G20:G103" xr:uid="{0105B294-826F-471D-8201-519D22EEAB70}">
      <formula1>1</formula1>
      <formula2>999</formula2>
    </dataValidation>
    <dataValidation type="list" allowBlank="1" showInputMessage="1" showErrorMessage="1" promptTitle="Module Type" prompt="Clarify the kind of module being referred to." sqref="E20:E103" xr:uid="{EC0BD86F-669A-46D3-8BC0-F6EFC4EDB96A}">
      <formula1>$AT$2:$AT$8</formula1>
    </dataValidation>
    <dataValidation type="whole" allowBlank="1" showInputMessage="1" showErrorMessage="1" promptTitle="Module Order" prompt="Specify the position of this module within the section where it will appear." sqref="D20:D103" xr:uid="{16756DD7-FDD5-40F2-8607-AF8CB83AF7EB}">
      <formula1>1</formula1>
      <formula2>84</formula2>
    </dataValidation>
    <dataValidation type="list" allowBlank="1" showInputMessage="1" showErrorMessage="1" promptTitle="Mandatory or Optional" prompt="Mention whether this section would be mandatory or optional for users to attend." sqref="C20:C103" xr:uid="{63FC4D12-2F0F-437F-91DC-5B19661DAF6A}">
      <formula1>"Mandatory, Optional"</formula1>
    </dataValidation>
    <dataValidation type="whole" allowBlank="1" showInputMessage="1" showErrorMessage="1" promptTitle="Section order" prompt="Only numerical values are accepted." sqref="A20:A103" xr:uid="{CFEEB097-E7D5-4C72-9E21-64BAE556A6CE}">
      <formula1>1</formula1>
      <formula2>84</formula2>
    </dataValidation>
    <dataValidation type="list" allowBlank="1" showInputMessage="1" showErrorMessage="1" promptTitle="Module Type" prompt="Mention the type of module is being used." sqref="E20:E103" xr:uid="{E37D8A48-9CC3-48FE-B997-BB7B4326B1F3}">
      <formula1>$AT$2:$AT$7</formula1>
    </dataValidation>
    <dataValidation type="list" allowBlank="1" showInputMessage="1" showErrorMessage="1" promptTitle="Module Type" prompt="Mention the tyoe of the module." sqref="E20:E103" xr:uid="{1EC286D7-5D39-4AD1-A178-CE4A60AE7495}">
      <formula1>$AT$2:$AT$8</formula1>
    </dataValidation>
    <dataValidation type="list" allowBlank="1" showInputMessage="1" showErrorMessage="1" promptTitle="Mandatory or Optional" prompt="Mention whether this would be mandatory or optional for users to attend." sqref="I20:I103" xr:uid="{16E7ECC6-F1F6-44AC-852B-306DE42A9AE7}">
      <formula1>"Mandatory, Optional"</formula1>
    </dataValidation>
    <dataValidation type="list" allowBlank="1" showInputMessage="1" showErrorMessage="1" sqref="E105" xr:uid="{41627F8E-41A2-4B06-9DC4-CEACEBB1EEA7}">
      <formula1>$AT$2:$AT$7</formula1>
    </dataValidation>
    <dataValidation type="whole" allowBlank="1" showInputMessage="1" showErrorMessage="1" sqref="H105" xr:uid="{5F23C203-64B3-483B-916B-21AAD7F44EB9}">
      <formula1>1</formula1>
      <formula2>999</formula2>
    </dataValidation>
    <dataValidation type="textLength" errorStyle="warning" allowBlank="1" showInputMessage="1" showErrorMessage="1" errorTitle="Character limit breached" error="The field can only have maximum 1000 characters." promptTitle="Character Limit" prompt="The maximun character this field can have is 1000." sqref="G105" xr:uid="{235BFC8D-ABBF-4211-8951-568445A2B9F8}">
      <formula1>4</formula1>
      <formula2>1000</formula2>
    </dataValidation>
    <dataValidation type="list" allowBlank="1" showInputMessage="1" showErrorMessage="1" sqref="L20:L103" xr:uid="{C91BE8B2-2C66-42DD-AE74-77CC6B81108C}">
      <formula1>UpdateList</formula1>
    </dataValidation>
    <dataValidation type="custom" allowBlank="1" showInputMessage="1" showErrorMessage="1" errorTitle="Character limit breached." error="This field can have maximum 100 characters." promptTitle="Custom Title Mandate (max 100)" prompt="Title must follow the nomenclature:-_x000a_Black Belt + Program Track + Track + Stage + (if any program Aligned) + (Language code if not English) + (Mmm YYYY)_x000a__x000a_*Black Belt Distribution, if the series is Distributor specific._x000a_*Mmm YYYY: Month &amp; Year of release." sqref="D6:J6" xr:uid="{59B24988-165E-49DF-A9BC-FE5756F2EA41}">
      <formula1>IF(C6="Custom Title", AND(D6&lt;&gt;"", ISTEXT(D6), LEN(D6)&lt;=100), D6="")</formula1>
    </dataValidation>
    <dataValidation type="list" allowBlank="1" showInputMessage="1" showErrorMessage="1" sqref="J10" xr:uid="{1CF4910A-7C65-4ADB-8AB8-2300C388968A}">
      <formula1>$AN$2:$AN$9</formula1>
    </dataValidation>
    <dataValidation type="list" allowBlank="1" showInputMessage="1" showErrorMessage="1" sqref="H12" xr:uid="{1BD5EBA2-3373-44C7-AE40-5ABC76C7E335}">
      <formula1>$AA$2:$AA$12</formula1>
    </dataValidation>
    <dataValidation type="list" allowBlank="1" showInputMessage="1" showErrorMessage="1" promptTitle="Series Title" prompt="If the generated title doesn’t align with your needs, switch to 'Manual' and provide a custom title" sqref="B6" xr:uid="{A2868AF5-1224-4A6E-A1C5-73146BCA9A65}">
      <formula1>"Generated, Manual"</formula1>
    </dataValidation>
    <dataValidation type="textLength" operator="lessThanOrEqual" allowBlank="1" showInputMessage="1" showErrorMessage="1" errorTitle="Character limit breached." error="This field can have maximum 947 characters." promptTitle="Character Limit" prompt="This field can have maximum 947 characters." sqref="B8:J8" xr:uid="{94FC02E9-F328-47C7-84D9-9615CFCEDDBE}">
      <formula1>947</formula1>
    </dataValidation>
    <dataValidation type="list" allowBlank="1" showInputMessage="1" showErrorMessage="1" sqref="D14" xr:uid="{D4BB8DE2-0629-4D64-9FDD-F7107C46BB6B}">
      <formula1>"Yes, No"</formula1>
    </dataValidation>
    <dataValidation type="whole" allowBlank="1" showInputMessage="1" showErrorMessage="1" sqref="B12" xr:uid="{18344134-FFD1-45A0-882B-92116660DC49}">
      <formula1>1</formula1>
      <formula2>9999</formula2>
    </dataValidation>
    <dataValidation type="list" allowBlank="1" showInputMessage="1" showErrorMessage="1" promptTitle="Request Type" prompt="New – Use 'New' when the series is being published for the very first time._x000a__x000a_Update – Use 'Update' when modifying an already published series." sqref="J12" xr:uid="{FC8D2650-3E38-4379-9D3C-C75FBB866774}">
      <formula1>"New, Update"</formula1>
    </dataValidation>
    <dataValidation type="list" allowBlank="1" showInputMessage="1" showErrorMessage="1" sqref="H10" xr:uid="{9B93B5FA-6AB5-449A-8B21-B86CE189230F}">
      <formula1>$AH$2:$AH$4</formula1>
    </dataValidation>
    <dataValidation type="list" allowBlank="1" showInputMessage="1" showErrorMessage="1" sqref="F10" xr:uid="{98A2EE9E-6FB8-4BDE-8054-D159D611AA9B}">
      <formula1>"Stage 1, Stage 2, Stage 3, On Going"</formula1>
    </dataValidation>
    <dataValidation type="textLength" errorStyle="warning" allowBlank="1" showInputMessage="1" showErrorMessage="1" errorTitle="Character limit breached" error="The field can only have maximum 100 characters." promptTitle="Character Limit" prompt="The maximun character this field can have is 100." sqref="E105 B105" xr:uid="{B2340EC2-4C25-4DDB-8FFE-45FFF99610DA}">
      <formula1>4</formula1>
      <formula2>100</formula2>
    </dataValidation>
    <dataValidation type="whole" allowBlank="1" showInputMessage="1" showErrorMessage="1" sqref="A104:A105 C104:C105 B104 D104:N104" xr:uid="{2DE9A397-5E48-4ABD-90EF-A9E2C6B2722F}">
      <formula1>1</formula1>
      <formula2>86</formula2>
    </dataValidation>
    <dataValidation type="list" allowBlank="1" showInputMessage="1" showErrorMessage="1" sqref="B10" xr:uid="{734A2420-2B06-4EB4-BF32-AB5883ACC88A}">
      <formula1>$AC$2:$AC$442</formula1>
    </dataValidation>
    <dataValidation type="list" allowBlank="1" showInputMessage="1" showErrorMessage="1" sqref="F12" xr:uid="{C26F1E51-B5EF-41FF-B4AF-EF93EA7333DB}">
      <formula1>_xlfn.DROP(_xlfn.TAKE($AR$2:$AR$76,_xlfn.XMATCH(D12,$AQ$2:$AQ$76,0,-1)),_xlfn.XMATCH(D12,$AQ$2:$AQ$76,0)-1)</formula1>
    </dataValidation>
    <dataValidation type="list" allowBlank="1" showInputMessage="1" showErrorMessage="1" sqref="D12" xr:uid="{DD909F9D-9E08-4DDA-9D84-272A5250CF37}">
      <formula1>$AQ$2:$AQ$76</formula1>
    </dataValidation>
    <dataValidation type="textLength" operator="lessThanOrEqual" allowBlank="1" showInputMessage="1" showErrorMessage="1" errorTitle="Character limit breached" error="The field can only have maximum 100 characters." promptTitle="Character Limit" prompt="The maximun character this field can have is 100." sqref="B35:B103 B20 B22:B24 B26:B33 F20 F26:F103" xr:uid="{2B5C9CFF-3D2F-4D94-89A1-7A01ECFCE72E}">
      <formula1>100</formula1>
    </dataValidation>
    <dataValidation type="textLength" operator="lessThanOrEqual" allowBlank="1" showInputMessage="1" showErrorMessage="1" errorTitle="Character limit breached." error="Series Titles can be of max 100 characters." sqref="B3:H3" xr:uid="{2F50F4C4-F26E-4E5D-8036-F811B6906345}">
      <formula1>100</formula1>
    </dataValidation>
  </dataValidations>
  <hyperlinks>
    <hyperlink ref="A1:L1" r:id="rId1" display="Mindtickle Series Template v2" xr:uid="{46403754-8E6B-4193-B39F-543AA832A6A8}"/>
    <hyperlink ref="H14" r:id="rId2" display="https://cisco.sharepoint.com/:f:/s/CiscoBlackBeltPartnerAcademy/EuOqZdUPXNNGkfc2BtzzUXsBylYdqZXp2HizYynekxqDNQ?e=QeSQRV" xr:uid="{5333B1DF-BBD6-44A9-9E84-C04E2A0584DA}"/>
    <hyperlink ref="D16" r:id="rId3" xr:uid="{F317CFD4-1F8E-4985-A9BF-913D9F2EB2E1}"/>
  </hyperlinks>
  <pageMargins left="0.7" right="0.7" top="0.75" bottom="0.75" header="0.3" footer="0.3"/>
  <headerFooter>
    <oddFooter>&amp;R_x000D_&amp;1#&amp;"Calibri"&amp;8&amp;K000000 Cisco Confidential</oddFooter>
  </headerFooter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FEC7D-1FAC-45AC-A59F-AC59A0E81926}">
  <dimension ref="A1:E33"/>
  <sheetViews>
    <sheetView showGridLines="0" zoomScaleNormal="100" workbookViewId="0">
      <pane ySplit="4" topLeftCell="A5" activePane="bottomLeft" state="frozen"/>
      <selection pane="bottomLeft" activeCell="B12" sqref="B12"/>
      <selection activeCell="E25" sqref="E25"/>
    </sheetView>
  </sheetViews>
  <sheetFormatPr defaultRowHeight="14.45"/>
  <cols>
    <col min="1" max="2" width="20.5703125" customWidth="1"/>
    <col min="3" max="3" width="36.28515625" customWidth="1"/>
    <col min="4" max="4" width="49.28515625" customWidth="1"/>
    <col min="5" max="5" width="53.140625" customWidth="1"/>
    <col min="17" max="17" width="12.140625" customWidth="1"/>
    <col min="18" max="18" width="19.7109375" customWidth="1"/>
    <col min="19" max="19" width="15.85546875" customWidth="1"/>
    <col min="20" max="20" width="19.28515625" customWidth="1"/>
    <col min="21" max="21" width="17.7109375" customWidth="1"/>
    <col min="22" max="22" width="12.42578125" customWidth="1"/>
  </cols>
  <sheetData>
    <row r="1" spans="1:5" ht="23.45">
      <c r="A1" s="60" t="str">
        <f ca="1">IF(LEN(Series!$B$3)&lt;5,"",_xlfn.CONCAT(Series!$B$3," Submission Guidelines"))</f>
        <v>Black Belt ASA and Firewall Support Stage 3 (Dec 2025) Submission Guidelines</v>
      </c>
      <c r="B1" s="60"/>
      <c r="C1" s="60"/>
      <c r="D1" s="60"/>
      <c r="E1" s="60"/>
    </row>
    <row r="2" spans="1:5">
      <c r="A2" s="1"/>
      <c r="B2" s="1"/>
      <c r="C2" s="1"/>
      <c r="D2" s="1"/>
      <c r="E2" s="1"/>
    </row>
    <row r="3" spans="1:5" ht="28.15" customHeight="1">
      <c r="A3" s="17" t="str">
        <f>_xlfn.CONCAT("M: ",COUNTIF($A$5:$A$33,"*Mission*")," P: ",COUNTIF($A$5:$A$33,"Prerequisite"))</f>
        <v>M: 1 P: 1</v>
      </c>
      <c r="B3" s="17">
        <f>COUNTA($B$5:$B$33)</f>
        <v>2</v>
      </c>
      <c r="C3" s="17" cm="1">
        <f t="array" ref="C3">_xlfn.UNIQUE(COUNTA($C$5:$C$33))-1</f>
        <v>2</v>
      </c>
      <c r="D3" s="17">
        <f>COUNTA($D$5:$D$33)</f>
        <v>2</v>
      </c>
      <c r="E3" s="17">
        <f>COUNTIFS($A$5:$A$33, "*CTF*", $E$5:$E$33, "&lt;&gt;") + COUNTIFS($A$5:$A$33, "*dCloud*", $E$5:$E$33, "&lt;&gt;") + COUNTIFS($A$5:$A$33, "Prerequisite", $E$5:$E$33, "&lt;&gt;")</f>
        <v>2</v>
      </c>
    </row>
    <row r="4" spans="1:5" ht="28.15" customHeight="1">
      <c r="A4" s="34" t="s">
        <v>701</v>
      </c>
      <c r="B4" s="34" t="s">
        <v>702</v>
      </c>
      <c r="C4" s="34" t="s">
        <v>703</v>
      </c>
      <c r="D4" s="34" t="s">
        <v>89</v>
      </c>
      <c r="E4" s="34" t="s">
        <v>704</v>
      </c>
    </row>
    <row r="5" spans="1:5" ht="28.15" customHeight="1">
      <c r="A5" s="22" t="s">
        <v>28</v>
      </c>
      <c r="B5" s="22">
        <v>1</v>
      </c>
      <c r="C5" s="39" t="s">
        <v>705</v>
      </c>
      <c r="D5" s="22" t="s">
        <v>706</v>
      </c>
      <c r="E5" s="39" t="s">
        <v>707</v>
      </c>
    </row>
    <row r="6" spans="1:5" ht="28.15" customHeight="1">
      <c r="A6" s="22" t="s">
        <v>53</v>
      </c>
      <c r="B6" s="22">
        <v>2</v>
      </c>
      <c r="C6" s="39" t="s">
        <v>708</v>
      </c>
      <c r="D6" s="22" t="s">
        <v>709</v>
      </c>
      <c r="E6" s="39" t="s">
        <v>710</v>
      </c>
    </row>
    <row r="7" spans="1:5" ht="28.15" customHeight="1">
      <c r="A7" s="22"/>
      <c r="B7" s="22"/>
      <c r="C7" s="39"/>
      <c r="D7" s="22"/>
      <c r="E7" s="39"/>
    </row>
    <row r="8" spans="1:5" ht="28.15" customHeight="1">
      <c r="A8" s="22"/>
      <c r="B8" s="22"/>
      <c r="C8" s="39"/>
      <c r="D8" s="22"/>
      <c r="E8" s="39"/>
    </row>
    <row r="9" spans="1:5" ht="28.15" customHeight="1">
      <c r="A9" s="22"/>
      <c r="B9" s="22"/>
      <c r="C9" s="39"/>
      <c r="D9" s="22"/>
      <c r="E9" s="39"/>
    </row>
    <row r="10" spans="1:5" ht="28.15" customHeight="1">
      <c r="A10" s="22"/>
      <c r="B10" s="22"/>
      <c r="C10" s="39"/>
      <c r="D10" s="22"/>
      <c r="E10" s="39"/>
    </row>
    <row r="11" spans="1:5" ht="28.15" customHeight="1">
      <c r="A11" s="22"/>
      <c r="B11" s="22"/>
      <c r="C11" s="39"/>
      <c r="D11" s="22"/>
      <c r="E11" s="39"/>
    </row>
    <row r="12" spans="1:5" ht="28.15" customHeight="1">
      <c r="A12" s="22"/>
      <c r="B12" s="22"/>
      <c r="C12" s="39" t="s">
        <v>711</v>
      </c>
      <c r="D12" s="22"/>
      <c r="E12" s="39"/>
    </row>
    <row r="13" spans="1:5" ht="28.15" customHeight="1">
      <c r="A13" s="22"/>
      <c r="B13" s="22"/>
      <c r="C13" s="39"/>
      <c r="D13" s="22"/>
      <c r="E13" s="39"/>
    </row>
    <row r="14" spans="1:5" ht="28.15" customHeight="1">
      <c r="A14" s="22"/>
      <c r="B14" s="22"/>
      <c r="C14" s="39"/>
      <c r="D14" s="22"/>
      <c r="E14" s="39"/>
    </row>
    <row r="15" spans="1:5" ht="28.15" customHeight="1">
      <c r="A15" s="22"/>
      <c r="B15" s="22"/>
      <c r="C15" s="39"/>
      <c r="D15" s="22"/>
      <c r="E15" s="39"/>
    </row>
    <row r="16" spans="1:5" ht="28.15" customHeight="1">
      <c r="A16" s="22"/>
      <c r="B16" s="22"/>
      <c r="C16" s="39"/>
      <c r="D16" s="22"/>
      <c r="E16" s="39"/>
    </row>
    <row r="17" spans="1:5" ht="28.15" customHeight="1">
      <c r="A17" s="22"/>
      <c r="B17" s="22"/>
      <c r="C17" s="39"/>
      <c r="D17" s="22"/>
      <c r="E17" s="39"/>
    </row>
    <row r="18" spans="1:5" ht="28.15" customHeight="1">
      <c r="A18" s="22"/>
      <c r="B18" s="22"/>
      <c r="C18" s="39"/>
      <c r="D18" s="22"/>
      <c r="E18" s="39"/>
    </row>
    <row r="19" spans="1:5" ht="28.15" customHeight="1">
      <c r="A19" s="22"/>
      <c r="B19" s="22"/>
      <c r="C19" s="39"/>
      <c r="D19" s="22"/>
      <c r="E19" s="39"/>
    </row>
    <row r="20" spans="1:5" ht="28.15" customHeight="1">
      <c r="A20" s="22"/>
      <c r="B20" s="22"/>
      <c r="C20" s="39"/>
      <c r="D20" s="22"/>
      <c r="E20" s="39"/>
    </row>
    <row r="21" spans="1:5" ht="28.15" customHeight="1">
      <c r="A21" s="22"/>
      <c r="B21" s="22"/>
      <c r="C21" s="39"/>
      <c r="D21" s="22"/>
      <c r="E21" s="39"/>
    </row>
    <row r="22" spans="1:5" ht="28.15" customHeight="1">
      <c r="A22" s="22"/>
      <c r="B22" s="22"/>
      <c r="C22" s="39"/>
      <c r="D22" s="22"/>
      <c r="E22" s="39"/>
    </row>
    <row r="23" spans="1:5" ht="28.15" customHeight="1">
      <c r="A23" s="22"/>
      <c r="B23" s="22"/>
      <c r="C23" s="39"/>
      <c r="D23" s="22"/>
      <c r="E23" s="39"/>
    </row>
    <row r="24" spans="1:5" ht="28.15" customHeight="1">
      <c r="A24" s="22"/>
      <c r="B24" s="22"/>
      <c r="C24" s="39"/>
      <c r="D24" s="22"/>
      <c r="E24" s="39"/>
    </row>
    <row r="25" spans="1:5" ht="28.15" customHeight="1">
      <c r="A25" s="22"/>
      <c r="B25" s="22"/>
      <c r="C25" s="39"/>
      <c r="D25" s="22"/>
      <c r="E25" s="39"/>
    </row>
    <row r="26" spans="1:5" ht="28.15" customHeight="1">
      <c r="A26" s="22"/>
      <c r="B26" s="22"/>
      <c r="C26" s="39"/>
      <c r="D26" s="22"/>
      <c r="E26" s="39"/>
    </row>
    <row r="27" spans="1:5" ht="28.15" customHeight="1">
      <c r="A27" s="22"/>
      <c r="B27" s="22"/>
      <c r="C27" s="39"/>
      <c r="D27" s="22"/>
      <c r="E27" s="39"/>
    </row>
    <row r="28" spans="1:5" ht="28.15" customHeight="1">
      <c r="A28" s="22"/>
      <c r="B28" s="22"/>
      <c r="C28" s="39"/>
      <c r="D28" s="22"/>
      <c r="E28" s="39"/>
    </row>
    <row r="29" spans="1:5" ht="28.15" customHeight="1">
      <c r="A29" s="22"/>
      <c r="B29" s="22"/>
      <c r="C29" s="39"/>
      <c r="D29" s="22"/>
      <c r="E29" s="39"/>
    </row>
    <row r="30" spans="1:5" ht="28.15" customHeight="1">
      <c r="A30" s="22"/>
      <c r="B30" s="22"/>
      <c r="C30" s="39"/>
      <c r="D30" s="22"/>
      <c r="E30" s="39"/>
    </row>
    <row r="31" spans="1:5" ht="28.15" customHeight="1">
      <c r="A31" s="22"/>
      <c r="B31" s="22"/>
      <c r="C31" s="39"/>
      <c r="D31" s="22"/>
      <c r="E31" s="39"/>
    </row>
    <row r="32" spans="1:5" ht="28.15" customHeight="1">
      <c r="A32" s="22"/>
      <c r="B32" s="22"/>
      <c r="C32" s="39"/>
      <c r="D32" s="22"/>
      <c r="E32" s="39"/>
    </row>
    <row r="33" spans="1:5" ht="28.15" customHeight="1">
      <c r="A33" s="22"/>
      <c r="B33" s="22"/>
      <c r="C33" s="39"/>
      <c r="D33" s="22"/>
      <c r="E33" s="39"/>
    </row>
  </sheetData>
  <sheetProtection algorithmName="SHA-512" hashValue="f84rFbxBuc4efpkMKnGihd4GQ9JAewurRhuj7i0kzAnjgLVzitK0eAlG1uppSsEKuER+UXCFv9OgGeyf+2o47w==" saltValue="rV2+bWB/LvbG13bt2RYoKg==" spinCount="100000" sheet="1" objects="1" scenarios="1"/>
  <mergeCells count="1">
    <mergeCell ref="A1:E1"/>
  </mergeCells>
  <conditionalFormatting sqref="A3:D3">
    <cfRule type="expression" dxfId="10" priority="1">
      <formula>OR(COUNTA($A$5:$A$33)&lt;&gt;$B$3, COUNTA($A$5:$A$33)&lt;&gt;$C$3, COUNTA($A$5:$A$33)&lt;&gt;$D$3)</formula>
    </cfRule>
  </conditionalFormatting>
  <conditionalFormatting sqref="A5:E33">
    <cfRule type="expression" dxfId="9" priority="3">
      <formula>AND($J$13="Update",$L5="Remove")</formula>
    </cfRule>
    <cfRule type="expression" dxfId="8" priority="4">
      <formula>AND($J$13="Update",$L5="Modify")</formula>
    </cfRule>
    <cfRule type="expression" dxfId="7" priority="5">
      <formula>AND($J$13="Update",$L5="Add")</formula>
    </cfRule>
    <cfRule type="expression" dxfId="6" priority="6">
      <formula>AND($J$13="Update",LEN($A5)&gt;=1)</formula>
    </cfRule>
    <cfRule type="expression" dxfId="5" priority="7">
      <formula>COUNTA($A4)</formula>
    </cfRule>
  </conditionalFormatting>
  <conditionalFormatting sqref="E3">
    <cfRule type="expression" dxfId="4" priority="2">
      <formula>SUMPRODUCT((ISNUMBER(SEARCH("CTF", A5:A33)) + ISNUMBER(SEARCH("dCloud", A5:A33)) + ISNUMBER(SEARCH("Prerequisite", A5:A33))) * (E5:E33="")) &gt; 0</formula>
    </cfRule>
  </conditionalFormatting>
  <dataValidations count="1">
    <dataValidation type="whole" allowBlank="1" showInputMessage="1" showErrorMessage="1" promptTitle="Order" prompt="Indicate the placement of the prerequisite and mission in the showcasing order." sqref="B5:B33" xr:uid="{E8CC7163-99BC-4C93-9ED4-D4612A1BE3BB}">
      <formula1>1</formula1>
      <formula2>29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put Error" error="Select from drop down list only." xr:uid="{673E877E-5958-4197-9622-CFAEFB0531E0}">
          <x14:formula1>
            <xm:f>Series!$BF$2:$BF$7</xm:f>
          </x14:formula1>
          <xm:sqref>A5:A33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8BA15-6661-46A1-A9DD-C3AF43B950B3}">
  <dimension ref="A1:L60"/>
  <sheetViews>
    <sheetView showGridLines="0" zoomScaleNormal="100" workbookViewId="0">
      <selection activeCell="B6" sqref="B6"/>
    </sheetView>
  </sheetViews>
  <sheetFormatPr defaultRowHeight="14.45"/>
  <cols>
    <col min="1" max="1" width="10.85546875" customWidth="1"/>
    <col min="2" max="2" width="16.42578125" customWidth="1"/>
    <col min="3" max="3" width="49.7109375" customWidth="1"/>
    <col min="4" max="4" width="25.7109375" customWidth="1"/>
    <col min="5" max="5" width="57.140625" customWidth="1"/>
  </cols>
  <sheetData>
    <row r="1" spans="1:12" ht="26.1">
      <c r="A1" s="55" t="s">
        <v>712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9" t="s">
        <v>713</v>
      </c>
      <c r="B3" s="67" t="s">
        <v>714</v>
      </c>
      <c r="C3" s="67"/>
      <c r="D3" s="19" t="s">
        <v>715</v>
      </c>
      <c r="E3" s="30" t="s">
        <v>716</v>
      </c>
      <c r="G3" s="68" t="s">
        <v>1</v>
      </c>
      <c r="H3" s="68"/>
      <c r="I3" s="68"/>
      <c r="J3" s="68"/>
      <c r="K3" s="68"/>
      <c r="L3" s="68"/>
    </row>
    <row r="4" spans="1:12">
      <c r="G4" s="64"/>
      <c r="H4" s="65"/>
      <c r="I4" s="65"/>
      <c r="J4" s="65"/>
      <c r="K4" s="65"/>
      <c r="L4" s="66"/>
    </row>
    <row r="5" spans="1:12">
      <c r="A5" s="46" t="s">
        <v>702</v>
      </c>
      <c r="B5" s="46" t="s">
        <v>717</v>
      </c>
      <c r="C5" s="46" t="s">
        <v>64</v>
      </c>
      <c r="D5" s="46" t="s">
        <v>704</v>
      </c>
      <c r="E5" s="46" t="s">
        <v>718</v>
      </c>
      <c r="G5" s="64"/>
      <c r="H5" s="65"/>
      <c r="I5" s="65"/>
      <c r="J5" s="65"/>
      <c r="K5" s="65"/>
      <c r="L5" s="66"/>
    </row>
    <row r="6" spans="1:12">
      <c r="A6" s="47"/>
      <c r="B6" s="47"/>
      <c r="C6" s="47"/>
      <c r="D6" s="47"/>
      <c r="E6" s="47"/>
      <c r="G6" s="64"/>
      <c r="H6" s="65"/>
      <c r="I6" s="65"/>
      <c r="J6" s="65"/>
      <c r="K6" s="65"/>
      <c r="L6" s="66"/>
    </row>
    <row r="7" spans="1:12">
      <c r="A7" s="48"/>
      <c r="B7" s="48"/>
      <c r="C7" s="48"/>
      <c r="D7" s="48"/>
      <c r="E7" s="48"/>
      <c r="G7" s="64"/>
      <c r="H7" s="65"/>
      <c r="I7" s="65"/>
      <c r="J7" s="65"/>
      <c r="K7" s="65"/>
      <c r="L7" s="66"/>
    </row>
    <row r="8" spans="1:12">
      <c r="A8" s="48"/>
      <c r="B8" s="48"/>
      <c r="C8" s="48"/>
      <c r="D8" s="48"/>
      <c r="E8" s="48"/>
      <c r="G8" s="64"/>
      <c r="H8" s="65"/>
      <c r="I8" s="65"/>
      <c r="J8" s="65"/>
      <c r="K8" s="65"/>
      <c r="L8" s="66"/>
    </row>
    <row r="9" spans="1:12">
      <c r="A9" s="48"/>
      <c r="B9" s="48"/>
      <c r="C9" s="48"/>
      <c r="D9" s="48"/>
      <c r="E9" s="48"/>
      <c r="G9" s="64"/>
      <c r="H9" s="65"/>
      <c r="I9" s="65"/>
      <c r="J9" s="65"/>
      <c r="K9" s="65"/>
      <c r="L9" s="66"/>
    </row>
    <row r="10" spans="1:12">
      <c r="A10" s="48"/>
      <c r="B10" s="48"/>
      <c r="C10" s="48"/>
      <c r="D10" s="48"/>
      <c r="E10" s="48"/>
      <c r="G10" s="64"/>
      <c r="H10" s="65"/>
      <c r="I10" s="65"/>
      <c r="J10" s="65"/>
      <c r="K10" s="65"/>
      <c r="L10" s="66"/>
    </row>
    <row r="11" spans="1:12">
      <c r="A11" s="48"/>
      <c r="B11" s="48"/>
      <c r="C11" s="48"/>
      <c r="D11" s="48"/>
      <c r="E11" s="48"/>
      <c r="G11" s="64"/>
      <c r="H11" s="65"/>
      <c r="I11" s="65"/>
      <c r="J11" s="65"/>
      <c r="K11" s="65"/>
      <c r="L11" s="66"/>
    </row>
    <row r="12" spans="1:12">
      <c r="A12" s="48"/>
      <c r="B12" s="48"/>
      <c r="C12" s="48"/>
      <c r="D12" s="48"/>
      <c r="E12" s="48"/>
      <c r="G12" s="64"/>
      <c r="H12" s="65"/>
      <c r="I12" s="65"/>
      <c r="J12" s="65"/>
      <c r="K12" s="65"/>
      <c r="L12" s="66"/>
    </row>
    <row r="13" spans="1:12">
      <c r="A13" s="48"/>
      <c r="B13" s="48"/>
      <c r="C13" s="48"/>
      <c r="D13" s="48"/>
      <c r="E13" s="48"/>
      <c r="G13" s="64"/>
      <c r="H13" s="65"/>
      <c r="I13" s="65"/>
      <c r="J13" s="65"/>
      <c r="K13" s="65"/>
      <c r="L13" s="66"/>
    </row>
    <row r="14" spans="1:12">
      <c r="A14" s="48"/>
      <c r="B14" s="48"/>
      <c r="C14" s="48"/>
      <c r="D14" s="48"/>
      <c r="E14" s="48"/>
      <c r="G14" s="64"/>
      <c r="H14" s="65"/>
      <c r="I14" s="65"/>
      <c r="J14" s="65"/>
      <c r="K14" s="65"/>
      <c r="L14" s="66"/>
    </row>
    <row r="15" spans="1:12">
      <c r="A15" s="48"/>
      <c r="B15" s="48"/>
      <c r="C15" s="48"/>
      <c r="D15" s="48"/>
      <c r="E15" s="48"/>
      <c r="G15" s="64"/>
      <c r="H15" s="65"/>
      <c r="I15" s="65"/>
      <c r="J15" s="65"/>
      <c r="K15" s="65"/>
      <c r="L15" s="66"/>
    </row>
    <row r="16" spans="1:12">
      <c r="A16" s="48"/>
      <c r="B16" s="48"/>
      <c r="C16" s="48"/>
      <c r="D16" s="48"/>
      <c r="E16" s="48"/>
      <c r="G16" s="64"/>
      <c r="H16" s="65"/>
      <c r="I16" s="65"/>
      <c r="J16" s="65"/>
      <c r="K16" s="65"/>
      <c r="L16" s="66"/>
    </row>
    <row r="17" spans="1:12">
      <c r="A17" s="48"/>
      <c r="B17" s="48"/>
      <c r="C17" s="48"/>
      <c r="D17" s="48"/>
      <c r="E17" s="48"/>
      <c r="G17" s="64"/>
      <c r="H17" s="65"/>
      <c r="I17" s="65"/>
      <c r="J17" s="65"/>
      <c r="K17" s="65"/>
      <c r="L17" s="66"/>
    </row>
    <row r="18" spans="1:12">
      <c r="A18" s="48"/>
      <c r="B18" s="48"/>
      <c r="C18" s="48"/>
      <c r="D18" s="48"/>
      <c r="E18" s="48"/>
      <c r="G18" s="64"/>
      <c r="H18" s="65"/>
      <c r="I18" s="65"/>
      <c r="J18" s="65"/>
      <c r="K18" s="65"/>
      <c r="L18" s="66"/>
    </row>
    <row r="19" spans="1:12">
      <c r="A19" s="48"/>
      <c r="B19" s="48"/>
      <c r="C19" s="48"/>
      <c r="D19" s="48"/>
      <c r="E19" s="48"/>
      <c r="G19" s="64"/>
      <c r="H19" s="65"/>
      <c r="I19" s="65"/>
      <c r="J19" s="65"/>
      <c r="K19" s="65"/>
      <c r="L19" s="66"/>
    </row>
    <row r="20" spans="1:12">
      <c r="A20" s="48"/>
      <c r="B20" s="48"/>
      <c r="C20" s="48"/>
      <c r="D20" s="48"/>
      <c r="E20" s="48"/>
      <c r="G20" s="64"/>
      <c r="H20" s="65"/>
      <c r="I20" s="65"/>
      <c r="J20" s="65"/>
      <c r="K20" s="65"/>
      <c r="L20" s="66"/>
    </row>
    <row r="21" spans="1:12">
      <c r="A21" s="48"/>
      <c r="B21" s="48"/>
      <c r="C21" s="48"/>
      <c r="D21" s="48"/>
      <c r="E21" s="48"/>
      <c r="G21" s="64"/>
      <c r="H21" s="65"/>
      <c r="I21" s="65"/>
      <c r="J21" s="65"/>
      <c r="K21" s="65"/>
      <c r="L21" s="66"/>
    </row>
    <row r="22" spans="1:12">
      <c r="A22" s="48"/>
      <c r="B22" s="48"/>
      <c r="C22" s="48"/>
      <c r="D22" s="48"/>
      <c r="E22" s="48"/>
      <c r="G22" s="64"/>
      <c r="H22" s="65"/>
      <c r="I22" s="65"/>
      <c r="J22" s="65"/>
      <c r="K22" s="65"/>
      <c r="L22" s="66"/>
    </row>
    <row r="23" spans="1:12">
      <c r="A23" s="48"/>
      <c r="B23" s="48"/>
      <c r="C23" s="48"/>
      <c r="D23" s="48"/>
      <c r="E23" s="48"/>
      <c r="G23" s="64"/>
      <c r="H23" s="65"/>
      <c r="I23" s="65"/>
      <c r="J23" s="65"/>
      <c r="K23" s="65"/>
      <c r="L23" s="66"/>
    </row>
    <row r="24" spans="1:12">
      <c r="A24" s="48"/>
      <c r="B24" s="48"/>
      <c r="C24" s="48"/>
      <c r="D24" s="48"/>
      <c r="E24" s="48"/>
      <c r="G24" s="64"/>
      <c r="H24" s="65"/>
      <c r="I24" s="65"/>
      <c r="J24" s="65"/>
      <c r="K24" s="65"/>
      <c r="L24" s="66"/>
    </row>
    <row r="25" spans="1:12">
      <c r="A25" s="48"/>
      <c r="B25" s="48"/>
      <c r="C25" s="48"/>
      <c r="D25" s="48"/>
      <c r="E25" s="48"/>
      <c r="G25" s="64"/>
      <c r="H25" s="65"/>
      <c r="I25" s="65"/>
      <c r="J25" s="65"/>
      <c r="K25" s="65"/>
      <c r="L25" s="66"/>
    </row>
    <row r="26" spans="1:12">
      <c r="A26" s="48"/>
      <c r="B26" s="48"/>
      <c r="C26" s="48"/>
      <c r="D26" s="48"/>
      <c r="E26" s="48"/>
      <c r="G26" s="64"/>
      <c r="H26" s="65"/>
      <c r="I26" s="65"/>
      <c r="J26" s="65"/>
      <c r="K26" s="65"/>
      <c r="L26" s="66"/>
    </row>
    <row r="27" spans="1:12">
      <c r="A27" s="48"/>
      <c r="B27" s="48"/>
      <c r="C27" s="48"/>
      <c r="D27" s="48"/>
      <c r="E27" s="48"/>
      <c r="G27" s="64"/>
      <c r="H27" s="65"/>
      <c r="I27" s="65"/>
      <c r="J27" s="65"/>
      <c r="K27" s="65"/>
      <c r="L27" s="66"/>
    </row>
    <row r="28" spans="1:12">
      <c r="A28" s="48"/>
      <c r="B28" s="48"/>
      <c r="C28" s="48"/>
      <c r="D28" s="48"/>
      <c r="E28" s="48"/>
      <c r="G28" s="64"/>
      <c r="H28" s="65"/>
      <c r="I28" s="65"/>
      <c r="J28" s="65"/>
      <c r="K28" s="65"/>
      <c r="L28" s="66"/>
    </row>
    <row r="29" spans="1:12">
      <c r="A29" s="48"/>
      <c r="B29" s="48"/>
      <c r="C29" s="48"/>
      <c r="D29" s="48"/>
      <c r="E29" s="48"/>
      <c r="G29" s="64"/>
      <c r="H29" s="65"/>
      <c r="I29" s="65"/>
      <c r="J29" s="65"/>
      <c r="K29" s="65"/>
      <c r="L29" s="66"/>
    </row>
    <row r="30" spans="1:12">
      <c r="A30" s="48"/>
      <c r="B30" s="48"/>
      <c r="C30" s="48"/>
      <c r="D30" s="48"/>
      <c r="E30" s="48"/>
      <c r="G30" s="64"/>
      <c r="H30" s="65"/>
      <c r="I30" s="65"/>
      <c r="J30" s="65"/>
      <c r="K30" s="65"/>
      <c r="L30" s="66"/>
    </row>
    <row r="31" spans="1:12">
      <c r="A31" s="48"/>
      <c r="B31" s="48"/>
      <c r="C31" s="48"/>
      <c r="D31" s="48"/>
      <c r="E31" s="48"/>
      <c r="G31" s="64"/>
      <c r="H31" s="65"/>
      <c r="I31" s="65"/>
      <c r="J31" s="65"/>
      <c r="K31" s="65"/>
      <c r="L31" s="66"/>
    </row>
    <row r="32" spans="1:12">
      <c r="A32" s="48"/>
      <c r="B32" s="48"/>
      <c r="C32" s="48"/>
      <c r="D32" s="48"/>
      <c r="E32" s="48"/>
      <c r="G32" s="64"/>
      <c r="H32" s="65"/>
      <c r="I32" s="65"/>
      <c r="J32" s="65"/>
      <c r="K32" s="65"/>
      <c r="L32" s="66"/>
    </row>
    <row r="33" spans="1:12">
      <c r="A33" s="48"/>
      <c r="B33" s="48"/>
      <c r="C33" s="48"/>
      <c r="D33" s="48"/>
      <c r="E33" s="48"/>
      <c r="G33" s="64"/>
      <c r="H33" s="65"/>
      <c r="I33" s="65"/>
      <c r="J33" s="65"/>
      <c r="K33" s="65"/>
      <c r="L33" s="66"/>
    </row>
    <row r="34" spans="1:12">
      <c r="A34" s="48"/>
      <c r="B34" s="48"/>
      <c r="C34" s="48"/>
      <c r="D34" s="48"/>
      <c r="E34" s="48"/>
      <c r="G34" s="64"/>
      <c r="H34" s="65"/>
      <c r="I34" s="65"/>
      <c r="J34" s="65"/>
      <c r="K34" s="65"/>
      <c r="L34" s="66"/>
    </row>
    <row r="35" spans="1:12">
      <c r="A35" s="48"/>
      <c r="B35" s="48"/>
      <c r="C35" s="48"/>
      <c r="D35" s="48"/>
      <c r="E35" s="48"/>
      <c r="G35" s="64"/>
      <c r="H35" s="65"/>
      <c r="I35" s="65"/>
      <c r="J35" s="65"/>
      <c r="K35" s="65"/>
      <c r="L35" s="66"/>
    </row>
    <row r="36" spans="1:12">
      <c r="A36" s="48"/>
      <c r="B36" s="48"/>
      <c r="C36" s="48"/>
      <c r="D36" s="48"/>
      <c r="E36" s="48"/>
      <c r="G36" s="64"/>
      <c r="H36" s="65"/>
      <c r="I36" s="65"/>
      <c r="J36" s="65"/>
      <c r="K36" s="65"/>
      <c r="L36" s="66"/>
    </row>
    <row r="37" spans="1:12">
      <c r="A37" s="48"/>
      <c r="B37" s="48"/>
      <c r="C37" s="48"/>
      <c r="D37" s="48"/>
      <c r="E37" s="48"/>
      <c r="G37" s="64"/>
      <c r="H37" s="65"/>
      <c r="I37" s="65"/>
      <c r="J37" s="65"/>
      <c r="K37" s="65"/>
      <c r="L37" s="66"/>
    </row>
    <row r="38" spans="1:12">
      <c r="A38" s="48"/>
      <c r="B38" s="48"/>
      <c r="C38" s="48"/>
      <c r="D38" s="48"/>
      <c r="E38" s="48"/>
      <c r="G38" s="64"/>
      <c r="H38" s="65"/>
      <c r="I38" s="65"/>
      <c r="J38" s="65"/>
      <c r="K38" s="65"/>
      <c r="L38" s="66"/>
    </row>
    <row r="39" spans="1:12">
      <c r="A39" s="48"/>
      <c r="B39" s="48"/>
      <c r="C39" s="48"/>
      <c r="D39" s="48"/>
      <c r="E39" s="48"/>
      <c r="G39" s="64"/>
      <c r="H39" s="65"/>
      <c r="I39" s="65"/>
      <c r="J39" s="65"/>
      <c r="K39" s="65"/>
      <c r="L39" s="66"/>
    </row>
    <row r="40" spans="1:12">
      <c r="A40" s="48"/>
      <c r="B40" s="48"/>
      <c r="C40" s="48"/>
      <c r="D40" s="48"/>
      <c r="E40" s="48"/>
      <c r="G40" s="64"/>
      <c r="H40" s="65"/>
      <c r="I40" s="65"/>
      <c r="J40" s="65"/>
      <c r="K40" s="65"/>
      <c r="L40" s="66"/>
    </row>
    <row r="41" spans="1:12">
      <c r="A41" s="48"/>
      <c r="B41" s="48"/>
      <c r="C41" s="48"/>
      <c r="D41" s="48"/>
      <c r="E41" s="48"/>
      <c r="G41" s="64"/>
      <c r="H41" s="65"/>
      <c r="I41" s="65"/>
      <c r="J41" s="65"/>
      <c r="K41" s="65"/>
      <c r="L41" s="66"/>
    </row>
    <row r="42" spans="1:12">
      <c r="A42" s="48"/>
      <c r="B42" s="48"/>
      <c r="C42" s="48"/>
      <c r="D42" s="48"/>
      <c r="E42" s="48"/>
      <c r="G42" s="64"/>
      <c r="H42" s="65"/>
      <c r="I42" s="65"/>
      <c r="J42" s="65"/>
      <c r="K42" s="65"/>
      <c r="L42" s="66"/>
    </row>
    <row r="43" spans="1:12">
      <c r="A43" s="48"/>
      <c r="B43" s="48"/>
      <c r="C43" s="48"/>
      <c r="D43" s="48"/>
      <c r="E43" s="48"/>
      <c r="G43" s="64"/>
      <c r="H43" s="65"/>
      <c r="I43" s="65"/>
      <c r="J43" s="65"/>
      <c r="K43" s="65"/>
      <c r="L43" s="66"/>
    </row>
    <row r="44" spans="1:12">
      <c r="A44" s="48"/>
      <c r="B44" s="48"/>
      <c r="C44" s="48"/>
      <c r="D44" s="48"/>
      <c r="E44" s="48"/>
      <c r="G44" s="64"/>
      <c r="H44" s="65"/>
      <c r="I44" s="65"/>
      <c r="J44" s="65"/>
      <c r="K44" s="65"/>
      <c r="L44" s="66"/>
    </row>
    <row r="45" spans="1:12">
      <c r="A45" s="48"/>
      <c r="B45" s="48"/>
      <c r="C45" s="48"/>
      <c r="D45" s="48"/>
      <c r="E45" s="48"/>
      <c r="G45" s="64"/>
      <c r="H45" s="65"/>
      <c r="I45" s="65"/>
      <c r="J45" s="65"/>
      <c r="K45" s="65"/>
      <c r="L45" s="66"/>
    </row>
    <row r="46" spans="1:12">
      <c r="A46" s="48"/>
      <c r="B46" s="48"/>
      <c r="C46" s="48"/>
      <c r="D46" s="48"/>
      <c r="E46" s="48"/>
      <c r="G46" s="64"/>
      <c r="H46" s="65"/>
      <c r="I46" s="65"/>
      <c r="J46" s="65"/>
      <c r="K46" s="65"/>
      <c r="L46" s="66"/>
    </row>
    <row r="47" spans="1:12">
      <c r="A47" s="48"/>
      <c r="B47" s="48"/>
      <c r="C47" s="48"/>
      <c r="D47" s="48"/>
      <c r="E47" s="48"/>
      <c r="G47" s="64"/>
      <c r="H47" s="65"/>
      <c r="I47" s="65"/>
      <c r="J47" s="65"/>
      <c r="K47" s="65"/>
      <c r="L47" s="66"/>
    </row>
    <row r="48" spans="1:12">
      <c r="A48" s="48"/>
      <c r="B48" s="48"/>
      <c r="C48" s="48"/>
      <c r="D48" s="48"/>
      <c r="E48" s="48"/>
      <c r="G48" s="64"/>
      <c r="H48" s="65"/>
      <c r="I48" s="65"/>
      <c r="J48" s="65"/>
      <c r="K48" s="65"/>
      <c r="L48" s="66"/>
    </row>
    <row r="49" spans="1:12">
      <c r="A49" s="48"/>
      <c r="B49" s="48"/>
      <c r="C49" s="48"/>
      <c r="D49" s="48"/>
      <c r="E49" s="48"/>
      <c r="G49" s="64"/>
      <c r="H49" s="65"/>
      <c r="I49" s="65"/>
      <c r="J49" s="65"/>
      <c r="K49" s="65"/>
      <c r="L49" s="66"/>
    </row>
    <row r="50" spans="1:12">
      <c r="A50" s="48"/>
      <c r="B50" s="48"/>
      <c r="C50" s="48"/>
      <c r="D50" s="48"/>
      <c r="E50" s="48"/>
      <c r="G50" s="64"/>
      <c r="H50" s="65"/>
      <c r="I50" s="65"/>
      <c r="J50" s="65"/>
      <c r="K50" s="65"/>
      <c r="L50" s="66"/>
    </row>
    <row r="51" spans="1:12">
      <c r="A51" s="48"/>
      <c r="B51" s="48"/>
      <c r="C51" s="48"/>
      <c r="D51" s="48"/>
      <c r="E51" s="48"/>
      <c r="G51" s="64"/>
      <c r="H51" s="65"/>
      <c r="I51" s="65"/>
      <c r="J51" s="65"/>
      <c r="K51" s="65"/>
      <c r="L51" s="66"/>
    </row>
    <row r="52" spans="1:12">
      <c r="A52" s="48"/>
      <c r="B52" s="48"/>
      <c r="C52" s="48"/>
      <c r="D52" s="48"/>
      <c r="E52" s="48"/>
      <c r="G52" s="64"/>
      <c r="H52" s="65"/>
      <c r="I52" s="65"/>
      <c r="J52" s="65"/>
      <c r="K52" s="65"/>
      <c r="L52" s="66"/>
    </row>
    <row r="53" spans="1:12">
      <c r="A53" s="48"/>
      <c r="B53" s="48"/>
      <c r="C53" s="48"/>
      <c r="D53" s="48"/>
      <c r="E53" s="48"/>
      <c r="G53" s="64"/>
      <c r="H53" s="65"/>
      <c r="I53" s="65"/>
      <c r="J53" s="65"/>
      <c r="K53" s="65"/>
      <c r="L53" s="66"/>
    </row>
    <row r="54" spans="1:12">
      <c r="A54" s="48"/>
      <c r="B54" s="48"/>
      <c r="C54" s="48"/>
      <c r="D54" s="48"/>
      <c r="E54" s="48"/>
      <c r="G54" s="64"/>
      <c r="H54" s="65"/>
      <c r="I54" s="65"/>
      <c r="J54" s="65"/>
      <c r="K54" s="65"/>
      <c r="L54" s="66"/>
    </row>
    <row r="55" spans="1:12">
      <c r="A55" s="48"/>
      <c r="B55" s="48"/>
      <c r="C55" s="48"/>
      <c r="D55" s="48"/>
      <c r="E55" s="48"/>
      <c r="G55" s="64"/>
      <c r="H55" s="65"/>
      <c r="I55" s="65"/>
      <c r="J55" s="65"/>
      <c r="K55" s="65"/>
      <c r="L55" s="66"/>
    </row>
    <row r="56" spans="1:12">
      <c r="A56" s="48"/>
      <c r="B56" s="48"/>
      <c r="C56" s="48"/>
      <c r="D56" s="48"/>
      <c r="E56" s="48"/>
      <c r="G56" s="64"/>
      <c r="H56" s="65"/>
      <c r="I56" s="65"/>
      <c r="J56" s="65"/>
      <c r="K56" s="65"/>
      <c r="L56" s="66"/>
    </row>
    <row r="57" spans="1:12">
      <c r="A57" s="48"/>
      <c r="B57" s="48"/>
      <c r="C57" s="48"/>
      <c r="D57" s="48"/>
      <c r="E57" s="48"/>
      <c r="G57" s="64"/>
      <c r="H57" s="65"/>
      <c r="I57" s="65"/>
      <c r="J57" s="65"/>
      <c r="K57" s="65"/>
      <c r="L57" s="66"/>
    </row>
    <row r="58" spans="1:12">
      <c r="A58" s="48"/>
      <c r="B58" s="48"/>
      <c r="C58" s="48"/>
      <c r="D58" s="48"/>
      <c r="E58" s="48"/>
      <c r="G58" s="64"/>
      <c r="H58" s="65"/>
      <c r="I58" s="65"/>
      <c r="J58" s="65"/>
      <c r="K58" s="65"/>
      <c r="L58" s="66"/>
    </row>
    <row r="59" spans="1:12">
      <c r="A59" s="48"/>
      <c r="B59" s="48"/>
      <c r="C59" s="48"/>
      <c r="D59" s="48"/>
      <c r="E59" s="48"/>
      <c r="G59" s="64"/>
      <c r="H59" s="65"/>
      <c r="I59" s="65"/>
      <c r="J59" s="65"/>
      <c r="K59" s="65"/>
      <c r="L59" s="66"/>
    </row>
    <row r="60" spans="1:12">
      <c r="A60" s="48"/>
      <c r="B60" s="48"/>
      <c r="C60" s="48"/>
      <c r="D60" s="48"/>
      <c r="E60" s="48"/>
      <c r="G60" s="61"/>
      <c r="H60" s="62"/>
      <c r="I60" s="62"/>
      <c r="J60" s="62"/>
      <c r="K60" s="62"/>
      <c r="L60" s="63"/>
    </row>
  </sheetData>
  <sheetProtection algorithmName="SHA-512" hashValue="QSpieNv9dvvNobA82AL6IzTtDYo2ykEcq7fFtNJQVhBvGb4eGfyS2iVDizqm+Hz8FxeIiyg9qnsxQYl87PdXHg==" saltValue="Xm5+THXyEhpCJgkT9/uObg==" spinCount="100000" sheet="1" objects="1" scenarios="1"/>
  <mergeCells count="60">
    <mergeCell ref="G9:L9"/>
    <mergeCell ref="G10:L10"/>
    <mergeCell ref="G11:L11"/>
    <mergeCell ref="G12:L12"/>
    <mergeCell ref="A1:L1"/>
    <mergeCell ref="B3:C3"/>
    <mergeCell ref="G3:L3"/>
    <mergeCell ref="G4:L4"/>
    <mergeCell ref="G5:L5"/>
    <mergeCell ref="G6:L6"/>
    <mergeCell ref="G7:L7"/>
    <mergeCell ref="G8:L8"/>
    <mergeCell ref="G24:L24"/>
    <mergeCell ref="G13:L13"/>
    <mergeCell ref="G14:L14"/>
    <mergeCell ref="G15:L15"/>
    <mergeCell ref="G16:L16"/>
    <mergeCell ref="G17:L17"/>
    <mergeCell ref="G18:L18"/>
    <mergeCell ref="G19:L19"/>
    <mergeCell ref="G20:L20"/>
    <mergeCell ref="G21:L21"/>
    <mergeCell ref="G22:L22"/>
    <mergeCell ref="G23:L23"/>
    <mergeCell ref="G36:L36"/>
    <mergeCell ref="G25:L25"/>
    <mergeCell ref="G26:L26"/>
    <mergeCell ref="G27:L27"/>
    <mergeCell ref="G28:L28"/>
    <mergeCell ref="G29:L29"/>
    <mergeCell ref="G30:L30"/>
    <mergeCell ref="G31:L31"/>
    <mergeCell ref="G32:L32"/>
    <mergeCell ref="G33:L33"/>
    <mergeCell ref="G34:L34"/>
    <mergeCell ref="G35:L35"/>
    <mergeCell ref="G48:L48"/>
    <mergeCell ref="G37:L37"/>
    <mergeCell ref="G38:L38"/>
    <mergeCell ref="G39:L39"/>
    <mergeCell ref="G40:L40"/>
    <mergeCell ref="G41:L41"/>
    <mergeCell ref="G42:L42"/>
    <mergeCell ref="G43:L43"/>
    <mergeCell ref="G44:L44"/>
    <mergeCell ref="G45:L45"/>
    <mergeCell ref="G46:L46"/>
    <mergeCell ref="G47:L47"/>
    <mergeCell ref="G60:L60"/>
    <mergeCell ref="G49:L49"/>
    <mergeCell ref="G50:L50"/>
    <mergeCell ref="G51:L51"/>
    <mergeCell ref="G52:L52"/>
    <mergeCell ref="G53:L53"/>
    <mergeCell ref="G54:L54"/>
    <mergeCell ref="G55:L55"/>
    <mergeCell ref="G56:L56"/>
    <mergeCell ref="G57:L57"/>
    <mergeCell ref="G58:L58"/>
    <mergeCell ref="G59:L59"/>
  </mergeCells>
  <conditionalFormatting sqref="B3">
    <cfRule type="expression" dxfId="3" priority="3">
      <formula>#REF!="Manual"</formula>
    </cfRule>
  </conditionalFormatting>
  <conditionalFormatting sqref="E3 G3">
    <cfRule type="expression" dxfId="2" priority="22">
      <formula>#REF!="Manual"</formula>
    </cfRule>
  </conditionalFormatting>
  <dataValidations count="3">
    <dataValidation type="list" allowBlank="1" showInputMessage="1" showErrorMessage="1" sqref="B6:B60" xr:uid="{E39DDAC7-95C5-4746-A60C-2100EB3E90E0}">
      <formula1>"Prerequisite, Mandatory, Optional"</formula1>
    </dataValidation>
    <dataValidation type="whole" allowBlank="1" showInputMessage="1" showErrorMessage="1" sqref="A6:A60" xr:uid="{D15740D0-5E61-4317-9F14-6A4B8E29AF88}">
      <formula1>1</formula1>
      <formula2>55</formula2>
    </dataValidation>
    <dataValidation type="textLength" allowBlank="1" showInputMessage="1" showErrorMessage="1" sqref="C6:C60 B3:C3" xr:uid="{16F9A9FD-D0DC-4F14-B75F-199F59CFF5C1}">
      <formula1>5</formula1>
      <formula2>100</formula2>
    </dataValidation>
  </dataValidations>
  <hyperlinks>
    <hyperlink ref="A1:L1" r:id="rId1" display="Mindtickle Series Template v2" xr:uid="{54384AED-657E-4418-B1E1-8045F9212C1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4ED11-E06B-450C-8747-57E5A7F927E6}">
  <sheetPr codeName="Sheet3"/>
  <dimension ref="A1:Q104"/>
  <sheetViews>
    <sheetView showGridLines="0" topLeftCell="B1" zoomScale="115" zoomScaleNormal="115" workbookViewId="0">
      <pane ySplit="5" topLeftCell="A6" activePane="bottomLeft" state="frozen"/>
      <selection pane="bottomLeft" activeCell="C6" sqref="C6"/>
      <selection activeCell="E25" sqref="E25"/>
    </sheetView>
  </sheetViews>
  <sheetFormatPr defaultRowHeight="14.45"/>
  <cols>
    <col min="1" max="1" width="56.7109375" customWidth="1"/>
    <col min="2" max="2" width="72.28515625" customWidth="1"/>
    <col min="3" max="3" width="65.5703125" customWidth="1"/>
    <col min="4" max="4" width="73" customWidth="1"/>
    <col min="5" max="5" width="57.28515625" customWidth="1"/>
    <col min="6" max="6" width="14.7109375" customWidth="1"/>
    <col min="7" max="7" width="12.28515625" customWidth="1"/>
    <col min="8" max="8" width="19.7109375" customWidth="1"/>
    <col min="14" max="14" width="13.5703125" customWidth="1"/>
    <col min="15" max="15" width="13.7109375" customWidth="1"/>
    <col min="16" max="16" width="24.28515625" customWidth="1"/>
    <col min="17" max="17" width="18" customWidth="1"/>
  </cols>
  <sheetData>
    <row r="1" spans="1:17">
      <c r="A1" s="44" t="s">
        <v>64</v>
      </c>
      <c r="B1" s="45" t="s">
        <v>139</v>
      </c>
      <c r="C1" s="44" t="s">
        <v>719</v>
      </c>
      <c r="D1" s="44" t="s">
        <v>9</v>
      </c>
      <c r="E1" s="45" t="s">
        <v>720</v>
      </c>
      <c r="F1" s="44" t="s">
        <v>721</v>
      </c>
      <c r="G1" s="44" t="s">
        <v>722</v>
      </c>
      <c r="H1" s="45" t="s">
        <v>723</v>
      </c>
      <c r="I1" s="44" t="s">
        <v>135</v>
      </c>
      <c r="J1" s="44" t="s">
        <v>3</v>
      </c>
      <c r="K1" s="44" t="s">
        <v>5</v>
      </c>
      <c r="L1" s="44" t="s">
        <v>108</v>
      </c>
      <c r="M1" s="44" t="s">
        <v>6</v>
      </c>
      <c r="N1" s="44" t="s">
        <v>724</v>
      </c>
      <c r="O1" s="45" t="s">
        <v>725</v>
      </c>
      <c r="P1" s="44" t="s">
        <v>726</v>
      </c>
      <c r="Q1" s="45" t="s">
        <v>727</v>
      </c>
    </row>
    <row r="2" spans="1:17">
      <c r="A2" s="1" t="str">
        <f ca="1">Series!$B$3</f>
        <v>Black Belt ASA and Firewall Support Stage 3 (Dec 2025)</v>
      </c>
      <c r="B2" s="1"/>
      <c r="C2" s="1"/>
      <c r="D2" s="1" t="str">
        <f>Series!$J$10</f>
        <v>English</v>
      </c>
      <c r="E2" s="1" t="s">
        <v>728</v>
      </c>
      <c r="F2" s="1"/>
      <c r="G2" s="1"/>
      <c r="H2" s="1"/>
      <c r="I2" s="1" t="str">
        <f>Series!$D$14</f>
        <v>Yes</v>
      </c>
      <c r="J2" s="1" t="str">
        <f>Series!$B$10</f>
        <v>ASA and Firewall</v>
      </c>
      <c r="K2" s="1" t="str">
        <f>Series!$D$10</f>
        <v>Support</v>
      </c>
      <c r="L2" s="1" t="str">
        <f>Series!$F$10</f>
        <v>Stage 3</v>
      </c>
      <c r="M2" s="1" t="str">
        <f>Series!$H$10</f>
        <v>Partner</v>
      </c>
      <c r="N2" s="1" t="str">
        <f>Series!$H$12</f>
        <v>Security</v>
      </c>
      <c r="O2" s="1"/>
      <c r="P2" s="1" t="str">
        <f>_xlfn.CONCAT(Series!$D$12," : ",Series!$F$12)</f>
        <v>Security : Network Security</v>
      </c>
      <c r="Q2" s="1"/>
    </row>
    <row r="3" spans="1:17">
      <c r="A3" t="s">
        <v>729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s="1" customFormat="1"/>
    <row r="5" spans="1:17">
      <c r="A5" s="15" t="s">
        <v>730</v>
      </c>
      <c r="B5" s="15" t="s">
        <v>731</v>
      </c>
      <c r="C5" s="16" t="s">
        <v>732</v>
      </c>
      <c r="D5" s="16" t="s">
        <v>733</v>
      </c>
    </row>
    <row r="6" spans="1:17">
      <c r="A6" s="2" t="s">
        <v>734</v>
      </c>
      <c r="B6" s="2"/>
      <c r="C6" s="1" t="str">
        <f>IF(ISBLANK($A6),"",CLEAN(TRIM(SUBSTITUTE($A6," ","_"))))</f>
        <v>Lane_MMF_Transceiver_Demo</v>
      </c>
      <c r="D6" s="1" t="str">
        <f>IF(ISBLANK($B6),"",TRIM(CLEAN(SUBSTITUTE($B6,"_"," "))))</f>
        <v/>
      </c>
    </row>
    <row r="7" spans="1:17">
      <c r="A7" s="2"/>
      <c r="B7" s="2"/>
      <c r="C7" s="1" t="str">
        <f t="shared" ref="C7:C70" si="0">IF(ISBLANK($A7),"",CLEAN(TRIM(SUBSTITUTE($A7," ","_"))))</f>
        <v/>
      </c>
      <c r="D7" s="1" t="str">
        <f t="shared" ref="D7:D70" si="1">IF(ISBLANK($B7),"",TRIM(CLEAN(SUBSTITUTE($B7,"_"," "))))</f>
        <v/>
      </c>
    </row>
    <row r="8" spans="1:17">
      <c r="A8" s="2"/>
      <c r="B8" s="2"/>
      <c r="C8" s="1" t="str">
        <f t="shared" si="0"/>
        <v/>
      </c>
      <c r="D8" s="1" t="str">
        <f t="shared" si="1"/>
        <v/>
      </c>
    </row>
    <row r="9" spans="1:17">
      <c r="A9" s="2"/>
      <c r="B9" s="2"/>
      <c r="C9" s="1" t="str">
        <f t="shared" si="0"/>
        <v/>
      </c>
      <c r="D9" s="1" t="str">
        <f t="shared" si="1"/>
        <v/>
      </c>
    </row>
    <row r="10" spans="1:17">
      <c r="A10" s="2"/>
      <c r="B10" s="2"/>
      <c r="C10" s="1" t="str">
        <f t="shared" si="0"/>
        <v/>
      </c>
      <c r="D10" s="1" t="str">
        <f t="shared" si="1"/>
        <v/>
      </c>
    </row>
    <row r="11" spans="1:17">
      <c r="A11" s="2"/>
      <c r="B11" s="2"/>
      <c r="C11" s="1" t="str">
        <f t="shared" si="0"/>
        <v/>
      </c>
      <c r="D11" s="1" t="str">
        <f t="shared" si="1"/>
        <v/>
      </c>
    </row>
    <row r="12" spans="1:17">
      <c r="A12" s="2"/>
      <c r="B12" s="2"/>
      <c r="C12" s="1" t="str">
        <f t="shared" si="0"/>
        <v/>
      </c>
      <c r="D12" s="1" t="str">
        <f t="shared" si="1"/>
        <v/>
      </c>
    </row>
    <row r="13" spans="1:17">
      <c r="A13" s="2"/>
      <c r="B13" s="2"/>
      <c r="C13" s="1" t="str">
        <f t="shared" si="0"/>
        <v/>
      </c>
      <c r="D13" s="1" t="str">
        <f t="shared" si="1"/>
        <v/>
      </c>
    </row>
    <row r="14" spans="1:17">
      <c r="A14" s="2"/>
      <c r="B14" s="2"/>
      <c r="C14" s="1" t="str">
        <f t="shared" si="0"/>
        <v/>
      </c>
      <c r="D14" s="1" t="str">
        <f t="shared" si="1"/>
        <v/>
      </c>
    </row>
    <row r="15" spans="1:17">
      <c r="A15" s="2"/>
      <c r="B15" s="2"/>
      <c r="C15" s="1" t="str">
        <f t="shared" si="0"/>
        <v/>
      </c>
      <c r="D15" s="1" t="str">
        <f t="shared" si="1"/>
        <v/>
      </c>
    </row>
    <row r="16" spans="1:17">
      <c r="A16" s="2"/>
      <c r="B16" s="2"/>
      <c r="C16" s="1" t="str">
        <f t="shared" si="0"/>
        <v/>
      </c>
      <c r="D16" s="1" t="str">
        <f t="shared" si="1"/>
        <v/>
      </c>
    </row>
    <row r="17" spans="1:4">
      <c r="A17" s="2"/>
      <c r="B17" s="2"/>
      <c r="C17" s="1" t="str">
        <f t="shared" si="0"/>
        <v/>
      </c>
      <c r="D17" s="1" t="str">
        <f t="shared" si="1"/>
        <v/>
      </c>
    </row>
    <row r="18" spans="1:4">
      <c r="A18" s="2"/>
      <c r="B18" s="2"/>
      <c r="C18" s="1" t="str">
        <f t="shared" si="0"/>
        <v/>
      </c>
      <c r="D18" s="1" t="str">
        <f t="shared" si="1"/>
        <v/>
      </c>
    </row>
    <row r="19" spans="1:4">
      <c r="A19" s="2"/>
      <c r="B19" s="2"/>
      <c r="C19" s="1" t="str">
        <f t="shared" si="0"/>
        <v/>
      </c>
      <c r="D19" s="1" t="str">
        <f t="shared" si="1"/>
        <v/>
      </c>
    </row>
    <row r="20" spans="1:4">
      <c r="A20" s="2"/>
      <c r="B20" s="2"/>
      <c r="C20" s="1" t="str">
        <f t="shared" si="0"/>
        <v/>
      </c>
      <c r="D20" s="1" t="str">
        <f t="shared" si="1"/>
        <v/>
      </c>
    </row>
    <row r="21" spans="1:4">
      <c r="A21" s="2"/>
      <c r="B21" s="2"/>
      <c r="C21" s="1" t="str">
        <f t="shared" si="0"/>
        <v/>
      </c>
      <c r="D21" s="1" t="str">
        <f t="shared" si="1"/>
        <v/>
      </c>
    </row>
    <row r="22" spans="1:4">
      <c r="A22" s="2"/>
      <c r="B22" s="2"/>
      <c r="C22" s="1" t="str">
        <f t="shared" si="0"/>
        <v/>
      </c>
      <c r="D22" s="1" t="str">
        <f t="shared" si="1"/>
        <v/>
      </c>
    </row>
    <row r="23" spans="1:4">
      <c r="A23" s="2"/>
      <c r="B23" s="2"/>
      <c r="C23" s="1" t="str">
        <f t="shared" si="0"/>
        <v/>
      </c>
      <c r="D23" s="1" t="str">
        <f t="shared" si="1"/>
        <v/>
      </c>
    </row>
    <row r="24" spans="1:4">
      <c r="A24" s="2"/>
      <c r="B24" s="2"/>
      <c r="C24" s="1" t="str">
        <f t="shared" si="0"/>
        <v/>
      </c>
      <c r="D24" s="1" t="str">
        <f t="shared" si="1"/>
        <v/>
      </c>
    </row>
    <row r="25" spans="1:4">
      <c r="A25" s="2"/>
      <c r="B25" s="2"/>
      <c r="C25" s="1" t="str">
        <f t="shared" si="0"/>
        <v/>
      </c>
      <c r="D25" s="1" t="str">
        <f t="shared" si="1"/>
        <v/>
      </c>
    </row>
    <row r="26" spans="1:4">
      <c r="A26" s="2"/>
      <c r="B26" s="2"/>
      <c r="C26" s="1" t="str">
        <f t="shared" si="0"/>
        <v/>
      </c>
      <c r="D26" s="1" t="str">
        <f t="shared" si="1"/>
        <v/>
      </c>
    </row>
    <row r="27" spans="1:4">
      <c r="A27" s="2"/>
      <c r="B27" s="2"/>
      <c r="C27" s="1" t="str">
        <f t="shared" si="0"/>
        <v/>
      </c>
      <c r="D27" s="1" t="str">
        <f t="shared" si="1"/>
        <v/>
      </c>
    </row>
    <row r="28" spans="1:4">
      <c r="A28" s="2"/>
      <c r="B28" s="2"/>
      <c r="C28" s="1" t="str">
        <f t="shared" si="0"/>
        <v/>
      </c>
      <c r="D28" s="1" t="str">
        <f t="shared" si="1"/>
        <v/>
      </c>
    </row>
    <row r="29" spans="1:4">
      <c r="A29" s="2"/>
      <c r="B29" s="2"/>
      <c r="C29" s="1" t="str">
        <f t="shared" si="0"/>
        <v/>
      </c>
      <c r="D29" s="1" t="str">
        <f t="shared" si="1"/>
        <v/>
      </c>
    </row>
    <row r="30" spans="1:4">
      <c r="A30" s="2"/>
      <c r="B30" s="2"/>
      <c r="C30" s="1" t="str">
        <f t="shared" si="0"/>
        <v/>
      </c>
      <c r="D30" s="1" t="str">
        <f t="shared" si="1"/>
        <v/>
      </c>
    </row>
    <row r="31" spans="1:4">
      <c r="A31" s="2"/>
      <c r="B31" s="2"/>
      <c r="C31" s="1" t="str">
        <f t="shared" si="0"/>
        <v/>
      </c>
      <c r="D31" s="1" t="str">
        <f t="shared" si="1"/>
        <v/>
      </c>
    </row>
    <row r="32" spans="1:4">
      <c r="A32" s="2"/>
      <c r="B32" s="2"/>
      <c r="C32" s="1" t="str">
        <f t="shared" si="0"/>
        <v/>
      </c>
      <c r="D32" s="1" t="str">
        <f t="shared" si="1"/>
        <v/>
      </c>
    </row>
    <row r="33" spans="1:4">
      <c r="A33" s="2"/>
      <c r="B33" s="2"/>
      <c r="C33" s="1" t="str">
        <f t="shared" si="0"/>
        <v/>
      </c>
      <c r="D33" s="1" t="str">
        <f t="shared" si="1"/>
        <v/>
      </c>
    </row>
    <row r="34" spans="1:4">
      <c r="A34" s="2"/>
      <c r="B34" s="2"/>
      <c r="C34" s="1" t="str">
        <f t="shared" si="0"/>
        <v/>
      </c>
      <c r="D34" s="1" t="str">
        <f t="shared" si="1"/>
        <v/>
      </c>
    </row>
    <row r="35" spans="1:4">
      <c r="A35" s="2"/>
      <c r="B35" s="2"/>
      <c r="C35" s="1" t="str">
        <f t="shared" si="0"/>
        <v/>
      </c>
      <c r="D35" s="1" t="str">
        <f t="shared" si="1"/>
        <v/>
      </c>
    </row>
    <row r="36" spans="1:4">
      <c r="A36" s="2"/>
      <c r="B36" s="2"/>
      <c r="C36" s="1" t="str">
        <f t="shared" si="0"/>
        <v/>
      </c>
      <c r="D36" s="1" t="str">
        <f t="shared" si="1"/>
        <v/>
      </c>
    </row>
    <row r="37" spans="1:4">
      <c r="A37" s="2"/>
      <c r="B37" s="2"/>
      <c r="C37" s="1" t="str">
        <f t="shared" si="0"/>
        <v/>
      </c>
      <c r="D37" s="1" t="str">
        <f t="shared" si="1"/>
        <v/>
      </c>
    </row>
    <row r="38" spans="1:4">
      <c r="A38" s="2"/>
      <c r="B38" s="2"/>
      <c r="C38" s="1" t="str">
        <f t="shared" si="0"/>
        <v/>
      </c>
      <c r="D38" s="1" t="str">
        <f t="shared" si="1"/>
        <v/>
      </c>
    </row>
    <row r="39" spans="1:4">
      <c r="A39" s="2"/>
      <c r="B39" s="2"/>
      <c r="C39" s="1" t="str">
        <f t="shared" si="0"/>
        <v/>
      </c>
      <c r="D39" s="1" t="str">
        <f t="shared" si="1"/>
        <v/>
      </c>
    </row>
    <row r="40" spans="1:4">
      <c r="A40" s="2"/>
      <c r="B40" s="2"/>
      <c r="C40" s="1" t="str">
        <f t="shared" si="0"/>
        <v/>
      </c>
      <c r="D40" s="1" t="str">
        <f t="shared" si="1"/>
        <v/>
      </c>
    </row>
    <row r="41" spans="1:4">
      <c r="A41" s="2"/>
      <c r="B41" s="2"/>
      <c r="C41" s="1" t="str">
        <f t="shared" si="0"/>
        <v/>
      </c>
      <c r="D41" s="1" t="str">
        <f t="shared" si="1"/>
        <v/>
      </c>
    </row>
    <row r="42" spans="1:4">
      <c r="A42" s="2"/>
      <c r="B42" s="2"/>
      <c r="C42" s="1" t="str">
        <f t="shared" si="0"/>
        <v/>
      </c>
      <c r="D42" s="1" t="str">
        <f t="shared" si="1"/>
        <v/>
      </c>
    </row>
    <row r="43" spans="1:4">
      <c r="A43" s="2"/>
      <c r="B43" s="2"/>
      <c r="C43" s="1" t="str">
        <f t="shared" si="0"/>
        <v/>
      </c>
      <c r="D43" s="1" t="str">
        <f t="shared" si="1"/>
        <v/>
      </c>
    </row>
    <row r="44" spans="1:4">
      <c r="A44" s="2"/>
      <c r="B44" s="2"/>
      <c r="C44" s="1" t="str">
        <f t="shared" si="0"/>
        <v/>
      </c>
      <c r="D44" s="1" t="str">
        <f t="shared" si="1"/>
        <v/>
      </c>
    </row>
    <row r="45" spans="1:4">
      <c r="A45" s="2"/>
      <c r="B45" s="2"/>
      <c r="C45" s="1" t="str">
        <f t="shared" si="0"/>
        <v/>
      </c>
      <c r="D45" s="1" t="str">
        <f t="shared" si="1"/>
        <v/>
      </c>
    </row>
    <row r="46" spans="1:4">
      <c r="A46" s="2"/>
      <c r="B46" s="2"/>
      <c r="C46" s="1" t="str">
        <f t="shared" si="0"/>
        <v/>
      </c>
      <c r="D46" s="1" t="str">
        <f t="shared" si="1"/>
        <v/>
      </c>
    </row>
    <row r="47" spans="1:4">
      <c r="A47" s="2"/>
      <c r="B47" s="2"/>
      <c r="C47" s="1" t="str">
        <f t="shared" si="0"/>
        <v/>
      </c>
      <c r="D47" s="1" t="str">
        <f t="shared" si="1"/>
        <v/>
      </c>
    </row>
    <row r="48" spans="1:4">
      <c r="A48" s="2"/>
      <c r="B48" s="2"/>
      <c r="C48" s="1" t="str">
        <f t="shared" si="0"/>
        <v/>
      </c>
      <c r="D48" s="1" t="str">
        <f t="shared" si="1"/>
        <v/>
      </c>
    </row>
    <row r="49" spans="1:4">
      <c r="A49" s="2"/>
      <c r="B49" s="2"/>
      <c r="C49" s="1" t="str">
        <f t="shared" si="0"/>
        <v/>
      </c>
      <c r="D49" s="1" t="str">
        <f t="shared" si="1"/>
        <v/>
      </c>
    </row>
    <row r="50" spans="1:4">
      <c r="A50" s="2"/>
      <c r="B50" s="2"/>
      <c r="C50" s="1" t="str">
        <f t="shared" si="0"/>
        <v/>
      </c>
      <c r="D50" s="1" t="str">
        <f t="shared" si="1"/>
        <v/>
      </c>
    </row>
    <row r="51" spans="1:4">
      <c r="A51" s="2"/>
      <c r="B51" s="2"/>
      <c r="C51" s="1" t="str">
        <f t="shared" si="0"/>
        <v/>
      </c>
      <c r="D51" s="1" t="str">
        <f t="shared" si="1"/>
        <v/>
      </c>
    </row>
    <row r="52" spans="1:4">
      <c r="A52" s="2"/>
      <c r="B52" s="2"/>
      <c r="C52" s="1" t="str">
        <f t="shared" si="0"/>
        <v/>
      </c>
      <c r="D52" s="1" t="str">
        <f t="shared" si="1"/>
        <v/>
      </c>
    </row>
    <row r="53" spans="1:4">
      <c r="A53" s="2"/>
      <c r="B53" s="2"/>
      <c r="C53" s="1" t="str">
        <f t="shared" si="0"/>
        <v/>
      </c>
      <c r="D53" s="1" t="str">
        <f t="shared" si="1"/>
        <v/>
      </c>
    </row>
    <row r="54" spans="1:4">
      <c r="A54" s="2"/>
      <c r="B54" s="2"/>
      <c r="C54" s="1" t="str">
        <f t="shared" si="0"/>
        <v/>
      </c>
      <c r="D54" s="1" t="str">
        <f t="shared" si="1"/>
        <v/>
      </c>
    </row>
    <row r="55" spans="1:4">
      <c r="A55" s="2"/>
      <c r="B55" s="2"/>
      <c r="C55" s="1" t="str">
        <f t="shared" si="0"/>
        <v/>
      </c>
      <c r="D55" s="1" t="str">
        <f t="shared" si="1"/>
        <v/>
      </c>
    </row>
    <row r="56" spans="1:4">
      <c r="A56" s="2"/>
      <c r="B56" s="2"/>
      <c r="C56" s="1" t="str">
        <f t="shared" si="0"/>
        <v/>
      </c>
      <c r="D56" s="1" t="str">
        <f t="shared" si="1"/>
        <v/>
      </c>
    </row>
    <row r="57" spans="1:4">
      <c r="A57" s="2"/>
      <c r="B57" s="2"/>
      <c r="C57" s="1" t="str">
        <f t="shared" si="0"/>
        <v/>
      </c>
      <c r="D57" s="1" t="str">
        <f t="shared" si="1"/>
        <v/>
      </c>
    </row>
    <row r="58" spans="1:4">
      <c r="A58" s="2"/>
      <c r="B58" s="2"/>
      <c r="C58" s="1" t="str">
        <f t="shared" si="0"/>
        <v/>
      </c>
      <c r="D58" s="1" t="str">
        <f t="shared" si="1"/>
        <v/>
      </c>
    </row>
    <row r="59" spans="1:4">
      <c r="A59" s="2"/>
      <c r="B59" s="2"/>
      <c r="C59" s="1" t="str">
        <f t="shared" si="0"/>
        <v/>
      </c>
      <c r="D59" s="1" t="str">
        <f t="shared" si="1"/>
        <v/>
      </c>
    </row>
    <row r="60" spans="1:4">
      <c r="A60" s="2"/>
      <c r="B60" s="2"/>
      <c r="C60" s="1" t="str">
        <f t="shared" si="0"/>
        <v/>
      </c>
      <c r="D60" s="1" t="str">
        <f t="shared" si="1"/>
        <v/>
      </c>
    </row>
    <row r="61" spans="1:4">
      <c r="A61" s="2"/>
      <c r="B61" s="2"/>
      <c r="C61" s="1" t="str">
        <f t="shared" si="0"/>
        <v/>
      </c>
      <c r="D61" s="1" t="str">
        <f t="shared" si="1"/>
        <v/>
      </c>
    </row>
    <row r="62" spans="1:4">
      <c r="A62" s="2"/>
      <c r="B62" s="2"/>
      <c r="C62" s="1" t="str">
        <f t="shared" si="0"/>
        <v/>
      </c>
      <c r="D62" s="1" t="str">
        <f t="shared" si="1"/>
        <v/>
      </c>
    </row>
    <row r="63" spans="1:4">
      <c r="A63" s="2"/>
      <c r="B63" s="2"/>
      <c r="C63" s="1" t="str">
        <f t="shared" si="0"/>
        <v/>
      </c>
      <c r="D63" s="1" t="str">
        <f t="shared" si="1"/>
        <v/>
      </c>
    </row>
    <row r="64" spans="1:4">
      <c r="A64" s="2"/>
      <c r="B64" s="2"/>
      <c r="C64" s="1" t="str">
        <f t="shared" si="0"/>
        <v/>
      </c>
      <c r="D64" s="1" t="str">
        <f t="shared" si="1"/>
        <v/>
      </c>
    </row>
    <row r="65" spans="1:4">
      <c r="A65" s="2"/>
      <c r="B65" s="2"/>
      <c r="C65" s="1" t="str">
        <f t="shared" si="0"/>
        <v/>
      </c>
      <c r="D65" s="1" t="str">
        <f t="shared" si="1"/>
        <v/>
      </c>
    </row>
    <row r="66" spans="1:4">
      <c r="A66" s="2"/>
      <c r="B66" s="2"/>
      <c r="C66" s="1" t="str">
        <f t="shared" si="0"/>
        <v/>
      </c>
      <c r="D66" s="1" t="str">
        <f t="shared" si="1"/>
        <v/>
      </c>
    </row>
    <row r="67" spans="1:4">
      <c r="A67" s="2"/>
      <c r="B67" s="2"/>
      <c r="C67" s="1" t="str">
        <f t="shared" si="0"/>
        <v/>
      </c>
      <c r="D67" s="1" t="str">
        <f t="shared" si="1"/>
        <v/>
      </c>
    </row>
    <row r="68" spans="1:4">
      <c r="A68" s="2"/>
      <c r="B68" s="2"/>
      <c r="C68" s="1" t="str">
        <f t="shared" si="0"/>
        <v/>
      </c>
      <c r="D68" s="1" t="str">
        <f t="shared" si="1"/>
        <v/>
      </c>
    </row>
    <row r="69" spans="1:4">
      <c r="A69" s="2"/>
      <c r="B69" s="2"/>
      <c r="C69" s="1" t="str">
        <f t="shared" si="0"/>
        <v/>
      </c>
      <c r="D69" s="1" t="str">
        <f t="shared" si="1"/>
        <v/>
      </c>
    </row>
    <row r="70" spans="1:4">
      <c r="A70" s="2"/>
      <c r="B70" s="2"/>
      <c r="C70" s="1" t="str">
        <f t="shared" si="0"/>
        <v/>
      </c>
      <c r="D70" s="1" t="str">
        <f t="shared" si="1"/>
        <v/>
      </c>
    </row>
    <row r="71" spans="1:4">
      <c r="A71" s="2"/>
      <c r="B71" s="2"/>
      <c r="C71" s="1" t="str">
        <f t="shared" ref="C71:C104" si="2">IF(ISBLANK($A71),"",CLEAN(TRIM(SUBSTITUTE($A71," ","_"))))</f>
        <v/>
      </c>
      <c r="D71" s="1" t="str">
        <f t="shared" ref="D71:D104" si="3">IF(ISBLANK($B71),"",TRIM(CLEAN(SUBSTITUTE($B71,"_"," "))))</f>
        <v/>
      </c>
    </row>
    <row r="72" spans="1:4">
      <c r="A72" s="2"/>
      <c r="B72" s="2"/>
      <c r="C72" s="1" t="str">
        <f t="shared" si="2"/>
        <v/>
      </c>
      <c r="D72" s="1" t="str">
        <f t="shared" si="3"/>
        <v/>
      </c>
    </row>
    <row r="73" spans="1:4">
      <c r="A73" s="2"/>
      <c r="B73" s="2"/>
      <c r="C73" s="1" t="str">
        <f t="shared" si="2"/>
        <v/>
      </c>
      <c r="D73" s="1" t="str">
        <f t="shared" si="3"/>
        <v/>
      </c>
    </row>
    <row r="74" spans="1:4">
      <c r="A74" s="2"/>
      <c r="B74" s="2"/>
      <c r="C74" s="1" t="str">
        <f t="shared" si="2"/>
        <v/>
      </c>
      <c r="D74" s="1" t="str">
        <f t="shared" si="3"/>
        <v/>
      </c>
    </row>
    <row r="75" spans="1:4">
      <c r="A75" s="2"/>
      <c r="B75" s="2"/>
      <c r="C75" s="1" t="str">
        <f t="shared" si="2"/>
        <v/>
      </c>
      <c r="D75" s="1" t="str">
        <f t="shared" si="3"/>
        <v/>
      </c>
    </row>
    <row r="76" spans="1:4">
      <c r="A76" s="2"/>
      <c r="B76" s="2"/>
      <c r="C76" s="1" t="str">
        <f t="shared" si="2"/>
        <v/>
      </c>
      <c r="D76" s="1" t="str">
        <f t="shared" si="3"/>
        <v/>
      </c>
    </row>
    <row r="77" spans="1:4">
      <c r="A77" s="2"/>
      <c r="B77" s="2"/>
      <c r="C77" s="1" t="str">
        <f t="shared" si="2"/>
        <v/>
      </c>
      <c r="D77" s="1" t="str">
        <f t="shared" si="3"/>
        <v/>
      </c>
    </row>
    <row r="78" spans="1:4">
      <c r="A78" s="2"/>
      <c r="B78" s="2"/>
      <c r="C78" s="1" t="str">
        <f t="shared" si="2"/>
        <v/>
      </c>
      <c r="D78" s="1" t="str">
        <f t="shared" si="3"/>
        <v/>
      </c>
    </row>
    <row r="79" spans="1:4">
      <c r="A79" s="2"/>
      <c r="B79" s="2"/>
      <c r="C79" s="1" t="str">
        <f t="shared" si="2"/>
        <v/>
      </c>
      <c r="D79" s="1" t="str">
        <f t="shared" si="3"/>
        <v/>
      </c>
    </row>
    <row r="80" spans="1:4">
      <c r="A80" s="2"/>
      <c r="B80" s="2"/>
      <c r="C80" s="1" t="str">
        <f t="shared" si="2"/>
        <v/>
      </c>
      <c r="D80" s="1" t="str">
        <f t="shared" si="3"/>
        <v/>
      </c>
    </row>
    <row r="81" spans="1:4">
      <c r="A81" s="2"/>
      <c r="B81" s="2"/>
      <c r="C81" s="1" t="str">
        <f t="shared" si="2"/>
        <v/>
      </c>
      <c r="D81" s="1" t="str">
        <f t="shared" si="3"/>
        <v/>
      </c>
    </row>
    <row r="82" spans="1:4">
      <c r="A82" s="2"/>
      <c r="B82" s="2"/>
      <c r="C82" s="1" t="str">
        <f t="shared" si="2"/>
        <v/>
      </c>
      <c r="D82" s="1" t="str">
        <f t="shared" si="3"/>
        <v/>
      </c>
    </row>
    <row r="83" spans="1:4">
      <c r="A83" s="2"/>
      <c r="B83" s="2"/>
      <c r="C83" s="1" t="str">
        <f t="shared" si="2"/>
        <v/>
      </c>
      <c r="D83" s="1" t="str">
        <f t="shared" si="3"/>
        <v/>
      </c>
    </row>
    <row r="84" spans="1:4">
      <c r="A84" s="2"/>
      <c r="B84" s="2"/>
      <c r="C84" s="1" t="str">
        <f t="shared" si="2"/>
        <v/>
      </c>
      <c r="D84" s="1" t="str">
        <f t="shared" si="3"/>
        <v/>
      </c>
    </row>
    <row r="85" spans="1:4">
      <c r="A85" s="2"/>
      <c r="B85" s="2"/>
      <c r="C85" s="1" t="str">
        <f t="shared" si="2"/>
        <v/>
      </c>
      <c r="D85" s="1" t="str">
        <f t="shared" si="3"/>
        <v/>
      </c>
    </row>
    <row r="86" spans="1:4">
      <c r="A86" s="2"/>
      <c r="B86" s="2"/>
      <c r="C86" s="1" t="str">
        <f t="shared" si="2"/>
        <v/>
      </c>
      <c r="D86" s="1" t="str">
        <f t="shared" si="3"/>
        <v/>
      </c>
    </row>
    <row r="87" spans="1:4">
      <c r="A87" s="2"/>
      <c r="B87" s="2"/>
      <c r="C87" s="1" t="str">
        <f t="shared" si="2"/>
        <v/>
      </c>
      <c r="D87" s="1" t="str">
        <f t="shared" si="3"/>
        <v/>
      </c>
    </row>
    <row r="88" spans="1:4">
      <c r="A88" s="2"/>
      <c r="B88" s="2"/>
      <c r="C88" s="1" t="str">
        <f t="shared" si="2"/>
        <v/>
      </c>
      <c r="D88" s="1" t="str">
        <f t="shared" si="3"/>
        <v/>
      </c>
    </row>
    <row r="89" spans="1:4">
      <c r="A89" s="2"/>
      <c r="B89" s="2"/>
      <c r="C89" s="1" t="str">
        <f t="shared" si="2"/>
        <v/>
      </c>
      <c r="D89" s="1" t="str">
        <f t="shared" si="3"/>
        <v/>
      </c>
    </row>
    <row r="90" spans="1:4">
      <c r="A90" s="2"/>
      <c r="B90" s="2"/>
      <c r="C90" s="1" t="str">
        <f t="shared" si="2"/>
        <v/>
      </c>
      <c r="D90" s="1" t="str">
        <f t="shared" si="3"/>
        <v/>
      </c>
    </row>
    <row r="91" spans="1:4">
      <c r="A91" s="2"/>
      <c r="B91" s="2"/>
      <c r="C91" s="1" t="str">
        <f t="shared" si="2"/>
        <v/>
      </c>
      <c r="D91" s="1" t="str">
        <f t="shared" si="3"/>
        <v/>
      </c>
    </row>
    <row r="92" spans="1:4">
      <c r="A92" s="2"/>
      <c r="B92" s="2"/>
      <c r="C92" s="1" t="str">
        <f t="shared" si="2"/>
        <v/>
      </c>
      <c r="D92" s="1" t="str">
        <f t="shared" si="3"/>
        <v/>
      </c>
    </row>
    <row r="93" spans="1:4">
      <c r="A93" s="2"/>
      <c r="B93" s="2"/>
      <c r="C93" s="1" t="str">
        <f t="shared" si="2"/>
        <v/>
      </c>
      <c r="D93" s="1" t="str">
        <f t="shared" si="3"/>
        <v/>
      </c>
    </row>
    <row r="94" spans="1:4">
      <c r="A94" s="2"/>
      <c r="B94" s="2"/>
      <c r="C94" s="1" t="str">
        <f t="shared" si="2"/>
        <v/>
      </c>
      <c r="D94" s="1" t="str">
        <f t="shared" si="3"/>
        <v/>
      </c>
    </row>
    <row r="95" spans="1:4">
      <c r="A95" s="2"/>
      <c r="B95" s="2"/>
      <c r="C95" s="1" t="str">
        <f t="shared" si="2"/>
        <v/>
      </c>
      <c r="D95" s="1" t="str">
        <f t="shared" si="3"/>
        <v/>
      </c>
    </row>
    <row r="96" spans="1:4">
      <c r="A96" s="2"/>
      <c r="B96" s="2"/>
      <c r="C96" s="1" t="str">
        <f t="shared" si="2"/>
        <v/>
      </c>
      <c r="D96" s="1" t="str">
        <f t="shared" si="3"/>
        <v/>
      </c>
    </row>
    <row r="97" spans="1:4">
      <c r="A97" s="2"/>
      <c r="B97" s="2"/>
      <c r="C97" s="1" t="str">
        <f t="shared" si="2"/>
        <v/>
      </c>
      <c r="D97" s="1" t="str">
        <f t="shared" si="3"/>
        <v/>
      </c>
    </row>
    <row r="98" spans="1:4">
      <c r="A98" s="2"/>
      <c r="B98" s="2"/>
      <c r="C98" s="1" t="str">
        <f t="shared" si="2"/>
        <v/>
      </c>
      <c r="D98" s="1" t="str">
        <f t="shared" si="3"/>
        <v/>
      </c>
    </row>
    <row r="99" spans="1:4">
      <c r="A99" s="2"/>
      <c r="B99" s="2"/>
      <c r="C99" s="1" t="str">
        <f t="shared" si="2"/>
        <v/>
      </c>
      <c r="D99" s="1" t="str">
        <f t="shared" si="3"/>
        <v/>
      </c>
    </row>
    <row r="100" spans="1:4">
      <c r="A100" s="2"/>
      <c r="B100" s="2"/>
      <c r="C100" s="1" t="str">
        <f t="shared" si="2"/>
        <v/>
      </c>
      <c r="D100" s="1" t="str">
        <f t="shared" si="3"/>
        <v/>
      </c>
    </row>
    <row r="101" spans="1:4">
      <c r="A101" s="2"/>
      <c r="B101" s="2"/>
      <c r="C101" s="1" t="str">
        <f t="shared" si="2"/>
        <v/>
      </c>
      <c r="D101" s="1" t="str">
        <f t="shared" si="3"/>
        <v/>
      </c>
    </row>
    <row r="102" spans="1:4">
      <c r="A102" s="2"/>
      <c r="B102" s="2"/>
      <c r="C102" s="1" t="str">
        <f t="shared" si="2"/>
        <v/>
      </c>
      <c r="D102" s="1" t="str">
        <f t="shared" si="3"/>
        <v/>
      </c>
    </row>
    <row r="103" spans="1:4">
      <c r="A103" s="2"/>
      <c r="B103" s="2"/>
      <c r="C103" s="1" t="str">
        <f t="shared" si="2"/>
        <v/>
      </c>
      <c r="D103" s="1" t="str">
        <f t="shared" si="3"/>
        <v/>
      </c>
    </row>
    <row r="104" spans="1:4">
      <c r="A104" s="2"/>
      <c r="B104" s="2"/>
      <c r="C104" s="1" t="str">
        <f t="shared" si="2"/>
        <v/>
      </c>
      <c r="D104" s="1" t="str">
        <f t="shared" si="3"/>
        <v/>
      </c>
    </row>
  </sheetData>
  <sheetProtection algorithmName="SHA-512" hashValue="lBlosOtGjEIPFS+nmERwDLn6fxthdpizZb8yhENg1Pk2zfr/HDpJiYPkh5qM9r0ItzlrjkqCv3Nrv3C3ittOLw==" saltValue="cMSzZKk5hTkCrJpZQBLwtA==" spinCount="100000" sheet="1" objects="1" scenarios="1" sort="0" autoFilter="0"/>
  <autoFilter ref="A5:D104" xr:uid="{1CD4ED11-E06B-450C-8747-57E5A7F927E6}"/>
  <dataConsolidate/>
  <conditionalFormatting sqref="A6:D104">
    <cfRule type="expression" dxfId="1" priority="2">
      <formula>OR(COUNTA($A5),COUNTA($B5))</formula>
    </cfRule>
  </conditionalFormatting>
  <conditionalFormatting sqref="A2:Q2">
    <cfRule type="expression" dxfId="0" priority="1">
      <formula>OR(COUNTA($A1),COUNTA($B1))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C4B8A-29BD-4D87-A243-DEAFF4CB4B18}">
  <sheetPr codeName="Sheet4"/>
  <dimension ref="A1:D11"/>
  <sheetViews>
    <sheetView topLeftCell="A3" zoomScaleNormal="100" workbookViewId="0">
      <selection activeCell="H1" sqref="H1"/>
    </sheetView>
  </sheetViews>
  <sheetFormatPr defaultRowHeight="16.149999999999999" customHeight="1"/>
  <cols>
    <col min="1" max="1" width="12.42578125" bestFit="1" customWidth="1"/>
    <col min="2" max="2" width="101.85546875" customWidth="1"/>
    <col min="3" max="3" width="12.28515625" customWidth="1"/>
    <col min="4" max="4" width="101.85546875" customWidth="1"/>
  </cols>
  <sheetData>
    <row r="1" spans="1:4" ht="16.149999999999999" customHeight="1">
      <c r="A1" t="s">
        <v>108</v>
      </c>
      <c r="B1" t="s">
        <v>735</v>
      </c>
      <c r="C1" t="s">
        <v>736</v>
      </c>
      <c r="D1" t="s">
        <v>735</v>
      </c>
    </row>
    <row r="2" spans="1:4" ht="379.9" customHeight="1">
      <c r="A2" t="s">
        <v>737</v>
      </c>
      <c r="C2" t="s">
        <v>738</v>
      </c>
    </row>
    <row r="3" spans="1:4" ht="379.9" customHeight="1">
      <c r="A3" t="s">
        <v>739</v>
      </c>
      <c r="C3" t="s">
        <v>740</v>
      </c>
    </row>
    <row r="4" spans="1:4" ht="379.9" customHeight="1">
      <c r="A4" t="s">
        <v>741</v>
      </c>
      <c r="C4" t="s">
        <v>742</v>
      </c>
    </row>
    <row r="5" spans="1:4" ht="379.9" customHeight="1">
      <c r="A5" t="s">
        <v>743</v>
      </c>
      <c r="C5" t="s">
        <v>744</v>
      </c>
    </row>
    <row r="6" spans="1:4" ht="379.9" customHeight="1">
      <c r="A6" t="s">
        <v>5</v>
      </c>
      <c r="C6" t="s">
        <v>745</v>
      </c>
    </row>
    <row r="7" spans="1:4" ht="361.9" customHeight="1"/>
    <row r="8" spans="1:4" ht="361.9" customHeight="1"/>
    <row r="9" spans="1:4" ht="361.9" customHeight="1"/>
    <row r="10" spans="1:4" ht="361.9" customHeight="1"/>
    <row r="11" spans="1:4" ht="361.9" customHeight="1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7E065472000242BB07CD9B62CBA0B1" ma:contentTypeVersion="23" ma:contentTypeDescription="Create a new document." ma:contentTypeScope="" ma:versionID="a6614fd7ea438912fedda570f80ddf89">
  <xsd:schema xmlns:xsd="http://www.w3.org/2001/XMLSchema" xmlns:xs="http://www.w3.org/2001/XMLSchema" xmlns:p="http://schemas.microsoft.com/office/2006/metadata/properties" xmlns:ns2="cc4cf91f-ccb4-42ef-a228-35340cc32a14" xmlns:ns3="12fe3af0-13f8-489e-a2c4-b93171c87869" targetNamespace="http://schemas.microsoft.com/office/2006/metadata/properties" ma:root="true" ma:fieldsID="7f1c907993a6d5c86c34d60ea8f27b30" ns2:_="" ns3:_="">
    <xsd:import namespace="cc4cf91f-ccb4-42ef-a228-35340cc32a14"/>
    <xsd:import namespace="12fe3af0-13f8-489e-a2c4-b93171c878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4cf91f-ccb4-42ef-a228-35340cc32a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fe3af0-13f8-489e-a2c4-b93171c8786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4a9545b9-f903-4908-adee-258fd7c23fcb}" ma:internalName="TaxCatchAll" ma:showField="CatchAllData" ma:web="12fe3af0-13f8-489e-a2c4-b93171c878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2fe3af0-13f8-489e-a2c4-b93171c87869" xsi:nil="true"/>
    <lcf76f155ced4ddcb4097134ff3c332f xmlns="cc4cf91f-ccb4-42ef-a228-35340cc32a1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FF0458-322D-415D-8A04-A96F31AC45F5}"/>
</file>

<file path=customXml/itemProps2.xml><?xml version="1.0" encoding="utf-8"?>
<ds:datastoreItem xmlns:ds="http://schemas.openxmlformats.org/officeDocument/2006/customXml" ds:itemID="{910E1E48-7BC3-45DE-AF3F-B79ED11F5061}"/>
</file>

<file path=customXml/itemProps3.xml><?xml version="1.0" encoding="utf-8"?>
<ds:datastoreItem xmlns:ds="http://schemas.openxmlformats.org/officeDocument/2006/customXml" ds:itemID="{C048C4D4-9072-4358-AB92-9279FD91DDBC}"/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Anshul Singh</dc:creator>
  <cp:keywords/>
  <dc:description/>
  <cp:lastModifiedBy>Rastogi Prakhar -X (rprakhar - CAPGEMINI AMERICA INC at Cisco)</cp:lastModifiedBy>
  <cp:revision/>
  <dcterms:created xsi:type="dcterms:W3CDTF">2025-05-05T12:00:47Z</dcterms:created>
  <dcterms:modified xsi:type="dcterms:W3CDTF">2025-12-15T10:22:33Z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f49a32-fde3-48a5-9266-b5b0972a22dc_Enabled">
    <vt:lpwstr>true</vt:lpwstr>
  </property>
  <property fmtid="{D5CDD505-2E9C-101B-9397-08002B2CF9AE}" pid="3" name="MSIP_Label_c8f49a32-fde3-48a5-9266-b5b0972a22dc_SetDate">
    <vt:lpwstr>2025-05-05T15:40:35Z</vt:lpwstr>
  </property>
  <property fmtid="{D5CDD505-2E9C-101B-9397-08002B2CF9AE}" pid="4" name="MSIP_Label_c8f49a32-fde3-48a5-9266-b5b0972a22dc_Method">
    <vt:lpwstr>Standard</vt:lpwstr>
  </property>
  <property fmtid="{D5CDD505-2E9C-101B-9397-08002B2CF9AE}" pid="5" name="MSIP_Label_c8f49a32-fde3-48a5-9266-b5b0972a22dc_Name">
    <vt:lpwstr>Cisco Confidential</vt:lpwstr>
  </property>
  <property fmtid="{D5CDD505-2E9C-101B-9397-08002B2CF9AE}" pid="6" name="MSIP_Label_c8f49a32-fde3-48a5-9266-b5b0972a22dc_SiteId">
    <vt:lpwstr>5ae1af62-9505-4097-a69a-c1553ef7840e</vt:lpwstr>
  </property>
  <property fmtid="{D5CDD505-2E9C-101B-9397-08002B2CF9AE}" pid="7" name="MSIP_Label_c8f49a32-fde3-48a5-9266-b5b0972a22dc_ActionId">
    <vt:lpwstr>e61f9d19-9cd5-44e2-ad6f-c8b9d13fe14d</vt:lpwstr>
  </property>
  <property fmtid="{D5CDD505-2E9C-101B-9397-08002B2CF9AE}" pid="8" name="MSIP_Label_c8f49a32-fde3-48a5-9266-b5b0972a22dc_ContentBits">
    <vt:lpwstr>2</vt:lpwstr>
  </property>
  <property fmtid="{D5CDD505-2E9C-101B-9397-08002B2CF9AE}" pid="9" name="MSIP_Label_c8f49a32-fde3-48a5-9266-b5b0972a22dc_Tag">
    <vt:lpwstr>10, 3, 0, 1</vt:lpwstr>
  </property>
  <property fmtid="{D5CDD505-2E9C-101B-9397-08002B2CF9AE}" pid="10" name="ContentTypeId">
    <vt:lpwstr>0x010100A47E065472000242BB07CD9B62CBA0B1</vt:lpwstr>
  </property>
  <property fmtid="{D5CDD505-2E9C-101B-9397-08002B2CF9AE}" pid="11" name="MediaServiceImageTags">
    <vt:lpwstr/>
  </property>
</Properties>
</file>