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Software\Code\Job-Application-Tracker\data\TaskBoard\"/>
    </mc:Choice>
  </mc:AlternateContent>
  <xr:revisionPtr revIDLastSave="0" documentId="13_ncr:1_{914FEC31-4251-42D2-BE9E-5630372563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 Tracker" sheetId="1" r:id="rId1"/>
    <sheet name="Summary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2" l="1"/>
  <c r="C4" i="2"/>
  <c r="C6" i="2"/>
  <c r="H28" i="1"/>
  <c r="H25" i="1"/>
  <c r="G28" i="1"/>
  <c r="G25" i="1"/>
  <c r="I27" i="1"/>
  <c r="I26" i="1"/>
  <c r="G23" i="1"/>
  <c r="H23" i="1"/>
  <c r="H20" i="1"/>
  <c r="G20" i="1"/>
  <c r="I22" i="1"/>
  <c r="I21" i="1"/>
  <c r="I3" i="1"/>
  <c r="I4" i="1"/>
  <c r="I6" i="1"/>
  <c r="I7" i="1"/>
  <c r="I9" i="1"/>
  <c r="I10" i="1"/>
  <c r="I12" i="1"/>
  <c r="I13" i="1"/>
  <c r="I15" i="1"/>
  <c r="I16" i="1"/>
  <c r="I17" i="1"/>
  <c r="I18" i="1"/>
  <c r="I19" i="1"/>
  <c r="I24" i="1"/>
  <c r="I28" i="1"/>
  <c r="I29" i="1"/>
  <c r="I30" i="1"/>
  <c r="I31" i="1"/>
  <c r="I32" i="1"/>
  <c r="G8" i="1"/>
  <c r="I8" i="1" s="1"/>
  <c r="G11" i="1"/>
  <c r="I11" i="1" s="1"/>
  <c r="G14" i="1"/>
  <c r="I14" i="1" s="1"/>
  <c r="G2" i="1"/>
  <c r="I2" i="1" s="1"/>
  <c r="G5" i="1"/>
  <c r="I5" i="1" s="1"/>
  <c r="H33" i="1" l="1"/>
  <c r="C7" i="2"/>
  <c r="D4" i="2" s="1"/>
  <c r="I25" i="1"/>
  <c r="I23" i="1"/>
  <c r="I20" i="1"/>
  <c r="G33" i="1"/>
  <c r="I33" i="1" s="1"/>
  <c r="D6" i="2" l="1"/>
  <c r="D5" i="2"/>
</calcChain>
</file>

<file path=xl/sharedStrings.xml><?xml version="1.0" encoding="utf-8"?>
<sst xmlns="http://schemas.openxmlformats.org/spreadsheetml/2006/main" count="110" uniqueCount="48">
  <si>
    <t>Task Name</t>
  </si>
  <si>
    <t>Task Type</t>
  </si>
  <si>
    <t>Status</t>
  </si>
  <si>
    <t>Start Date</t>
  </si>
  <si>
    <t>Due Date</t>
  </si>
  <si>
    <t>Estimated Time</t>
  </si>
  <si>
    <t>Time Spent</t>
  </si>
  <si>
    <t>% Completion</t>
  </si>
  <si>
    <t>Landing Page</t>
  </si>
  <si>
    <t>Main Task</t>
  </si>
  <si>
    <t xml:space="preserve">  Add a landing page</t>
  </si>
  <si>
    <t>Subtask</t>
  </si>
  <si>
    <t xml:space="preserve">  Define color scheme for the application</t>
  </si>
  <si>
    <t>Navbar Development</t>
  </si>
  <si>
    <t xml:space="preserve">  Adding Application Tab</t>
  </si>
  <si>
    <t xml:space="preserve">  Dashboard Tab</t>
  </si>
  <si>
    <t>Create State Management Layer</t>
  </si>
  <si>
    <t>Data Management Layer</t>
  </si>
  <si>
    <t>Create Vercel Deployment Strategy</t>
  </si>
  <si>
    <t>Dashboard Page</t>
  </si>
  <si>
    <t xml:space="preserve">  Use grid library for table (read-only)</t>
  </si>
  <si>
    <t>Make Dashboard Table Editable</t>
  </si>
  <si>
    <t>Adding Application Page</t>
  </si>
  <si>
    <t xml:space="preserve">  Create form component</t>
  </si>
  <si>
    <t xml:space="preserve">  Add resume upload functionality</t>
  </si>
  <si>
    <t xml:space="preserve">  Upload form data to DB</t>
  </si>
  <si>
    <t>Count</t>
  </si>
  <si>
    <t>In Progress</t>
  </si>
  <si>
    <t>Done</t>
  </si>
  <si>
    <t>New</t>
  </si>
  <si>
    <t>Boiler Plate Changes</t>
  </si>
  <si>
    <t>Boiler NextJs Application</t>
  </si>
  <si>
    <t>Connect with GitHub Repo</t>
  </si>
  <si>
    <t>Implement Zustand State Management</t>
  </si>
  <si>
    <t>Create Stores [Form Data, Dashboard Data, UserData]</t>
  </si>
  <si>
    <t>Create NeonDB Schema</t>
  </si>
  <si>
    <t>Integrate NeonDB into the application</t>
  </si>
  <si>
    <t>Implement Router for Data Fetching</t>
  </si>
  <si>
    <t>Implement Router for Data Inserting</t>
  </si>
  <si>
    <t>Implement Router for Data Updation</t>
  </si>
  <si>
    <t>Total</t>
  </si>
  <si>
    <t>Create Vercel Application and Host the App</t>
  </si>
  <si>
    <t>Create Env variables and manage secrets for Production</t>
  </si>
  <si>
    <t>Make table editable by onclick</t>
  </si>
  <si>
    <t>Update the table record on enter/unfocus of cell</t>
  </si>
  <si>
    <t xml:space="preserve">  Misc tasks &amp; Final Release</t>
  </si>
  <si>
    <t>Percentage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</si>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</sst>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6"/>
      <color theme="1"/>
      <name val="Verdan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D966"/>
        <bgColor indexed="64"/>
      </patternFill>
    </fill>
    <fill>
      <patternFill patternType="solid">
        <fgColor rgb="FFFFD966"/>
        <bgColor rgb="FFC6E0B4"/>
      </patternFill>
    </fill>
    <fill>
      <patternFill patternType="solid">
        <fgColor rgb="FFD9EAD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A4C2F4"/>
        <bgColor rgb="FFFFC7CE"/>
      </patternFill>
    </fill>
    <fill>
      <patternFill patternType="solid">
        <fgColor rgb="FFFFD966"/>
        <bgColor rgb="FFFFC7CE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3" fillId="3" borderId="1" xfId="1" applyFont="1" applyFill="1" applyBorder="1"/>
    <xf numFmtId="0" fontId="2" fillId="5" borderId="1" xfId="0" applyFont="1" applyFill="1" applyBorder="1"/>
    <xf numFmtId="0" fontId="3" fillId="4" borderId="1" xfId="1" applyFont="1" applyFill="1" applyBorder="1"/>
    <xf numFmtId="0" fontId="3" fillId="4" borderId="2" xfId="1" applyFont="1" applyFill="1" applyBorder="1"/>
    <xf numFmtId="0" fontId="3" fillId="3" borderId="3" xfId="1" applyFont="1" applyFill="1" applyBorder="1"/>
    <xf numFmtId="0" fontId="2" fillId="5" borderId="3" xfId="0" applyFont="1" applyFill="1" applyBorder="1"/>
    <xf numFmtId="0" fontId="3" fillId="4" borderId="3" xfId="1" applyFont="1" applyFill="1" applyBorder="1"/>
    <xf numFmtId="0" fontId="3" fillId="4" borderId="4" xfId="1" applyFont="1" applyFill="1" applyBorder="1"/>
    <xf numFmtId="0" fontId="3" fillId="3" borderId="3" xfId="0" applyFont="1" applyFill="1" applyBorder="1"/>
    <xf numFmtId="14" fontId="3" fillId="3" borderId="4" xfId="1" applyNumberFormat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14" fontId="2" fillId="5" borderId="3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3" xfId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5" fillId="0" borderId="0" xfId="0" applyFont="1"/>
    <xf numFmtId="0" fontId="3" fillId="2" borderId="0" xfId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6" borderId="1" xfId="0" applyFont="1" applyFill="1" applyBorder="1"/>
    <xf numFmtId="0" fontId="2" fillId="7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10" fontId="2" fillId="6" borderId="0" xfId="0" applyNumberFormat="1" applyFont="1" applyFill="1" applyAlignment="1">
      <alignment horizontal="center"/>
    </xf>
    <xf numFmtId="14" fontId="3" fillId="3" borderId="3" xfId="0" applyNumberFormat="1" applyFont="1" applyFill="1" applyBorder="1" applyAlignment="1">
      <alignment horizontal="center"/>
    </xf>
    <xf numFmtId="0" fontId="2" fillId="5" borderId="4" xfId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8" borderId="0" xfId="1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5" fillId="0" borderId="1" xfId="0" applyFont="1" applyBorder="1"/>
    <xf numFmtId="0" fontId="2" fillId="6" borderId="3" xfId="0" applyFont="1" applyFill="1" applyBorder="1"/>
    <xf numFmtId="10" fontId="3" fillId="3" borderId="4" xfId="1" applyNumberFormat="1" applyFont="1" applyFill="1" applyBorder="1" applyAlignment="1">
      <alignment horizontal="center"/>
    </xf>
    <xf numFmtId="10" fontId="2" fillId="5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4" fontId="3" fillId="3" borderId="3" xfId="1" applyNumberFormat="1" applyFont="1" applyFill="1" applyBorder="1" applyAlignment="1">
      <alignment horizontal="center"/>
    </xf>
    <xf numFmtId="10" fontId="3" fillId="3" borderId="3" xfId="1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center"/>
    </xf>
    <xf numFmtId="0" fontId="5" fillId="0" borderId="0" xfId="1" applyFont="1"/>
    <xf numFmtId="1" fontId="2" fillId="5" borderId="3" xfId="0" applyNumberFormat="1" applyFont="1" applyFill="1" applyBorder="1" applyAlignment="1">
      <alignment horizontal="center"/>
    </xf>
    <xf numFmtId="1" fontId="3" fillId="3" borderId="3" xfId="1" applyNumberFormat="1" applyFont="1" applyFill="1" applyBorder="1" applyAlignment="1">
      <alignment horizontal="center"/>
    </xf>
    <xf numFmtId="1" fontId="3" fillId="4" borderId="3" xfId="1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</cellXfs>
  <cellStyles count="2">
    <cellStyle name="Normal" xfId="0" builtinId="0"/>
    <cellStyle name="RowLevel_1" xfId="1" builtinId="1" iLevel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  <fill>
        <patternFill patternType="solid">
          <fgColor indexed="64"/>
          <bgColor rgb="FFA4C2F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fill>
        <patternFill patternType="solid">
          <fgColor indexed="64"/>
          <bgColor rgb="FFA4C2F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fill>
        <patternFill patternType="solid">
          <fgColor indexed="64"/>
          <bgColor rgb="FFA4C2F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fill>
        <patternFill patternType="solid">
          <fgColor indexed="64"/>
          <bgColor rgb="FFA4C2F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fill>
        <patternFill patternType="solid">
          <fgColor indexed="64"/>
          <bgColor rgb="FFA4C2F4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fill>
        <patternFill patternType="solid">
          <fgColor rgb="FFFFC7CE"/>
          <bgColor rgb="FFA4C2F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fill>
        <patternFill patternType="solid">
          <fgColor indexed="64"/>
          <bgColor rgb="FFA4C2F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fill>
        <patternFill patternType="solid">
          <fgColor indexed="64"/>
          <bgColor rgb="FFA4C2F4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fill>
        <patternFill patternType="solid">
          <fgColor indexed="64"/>
          <bgColor rgb="FFA4C2F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lor theme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strike val="0"/>
        <outline val="0"/>
        <shadow val="0"/>
        <u val="none"/>
        <vertAlign val="baseline"/>
        <sz val="12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strike val="0"/>
        <outline val="0"/>
        <shadow val="0"/>
        <u val="none"/>
        <vertAlign val="baseline"/>
        <sz val="12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strike val="0"/>
        <outline val="0"/>
        <shadow val="0"/>
        <u val="none"/>
        <vertAlign val="baseline"/>
        <sz val="12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strike val="0"/>
        <outline val="0"/>
        <shadow val="0"/>
        <u val="none"/>
        <vertAlign val="baseline"/>
        <sz val="12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strike val="0"/>
        <outline val="0"/>
        <shadow val="0"/>
        <u val="none"/>
        <vertAlign val="baseline"/>
        <sz val="12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font>
        <b val="0"/>
        <strike val="0"/>
        <outline val="0"/>
        <shadow val="0"/>
        <u val="none"/>
        <vertAlign val="baseline"/>
        <sz val="12"/>
        <name val="Verdana"/>
        <family val="2"/>
        <scheme val="none"/>
      </font>
      <fill>
        <patternFill patternType="solid">
          <fgColor rgb="FFFFC7CE"/>
          <bgColor rgb="FFFFC7CE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2"/>
        <name val="Verdana"/>
        <family val="2"/>
        <scheme val="none"/>
      </font>
      <border diagonalUp="0" diagonalDown="0">
        <left/>
        <right style="thin">
          <color indexed="64"/>
        </right>
        <vertical/>
      </border>
    </dxf>
    <dxf>
      <font>
        <b val="0"/>
        <strike val="0"/>
        <outline val="0"/>
        <shadow val="0"/>
        <u val="none"/>
        <vertAlign val="baseline"/>
        <sz val="12"/>
        <name val="Verdana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ill>
        <patternFill>
          <bgColor rgb="FFA4C2F4"/>
        </patternFill>
      </fill>
    </dxf>
    <dxf>
      <border diagonalUp="0" diagonalDown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Verdana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Verdana"/>
        <family val="2"/>
        <scheme val="none"/>
      </font>
    </dxf>
  </dxfs>
  <tableStyles count="0" defaultTableStyle="TableStyleMedium9" defaultPivotStyle="PivotStyleLight16"/>
  <colors>
    <mruColors>
      <color rgb="FFD9EAD3"/>
      <color rgb="FFFFD966"/>
      <color rgb="FFA4C2F4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kumimoji="0" lang="en-IN" sz="18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</a:rPr>
              <a:t>Task Status Summary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Summary!$B$4</c:f>
              <c:strCache>
                <c:ptCount val="1"/>
                <c:pt idx="0">
                  <c:v>New</c:v>
                </c:pt>
              </c:strCache>
            </c:strRef>
          </c:tx>
          <c:invertIfNegative val="0"/>
          <c:cat>
            <c:strRef>
              <c:f>Summary!$C$3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Summary!$C$4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AE-4422-ACFC-F347DA5FD8D5}"/>
            </c:ext>
          </c:extLst>
        </c:ser>
        <c:ser>
          <c:idx val="1"/>
          <c:order val="1"/>
          <c:tx>
            <c:strRef>
              <c:f>Summary!$B$5</c:f>
              <c:strCache>
                <c:ptCount val="1"/>
                <c:pt idx="0">
                  <c:v>In Progress</c:v>
                </c:pt>
              </c:strCache>
            </c:strRef>
          </c:tx>
          <c:invertIfNegative val="0"/>
          <c:cat>
            <c:strRef>
              <c:f>Summary!$C$3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Summary!$C$5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AE-4422-ACFC-F347DA5FD8D5}"/>
            </c:ext>
          </c:extLst>
        </c:ser>
        <c:ser>
          <c:idx val="2"/>
          <c:order val="2"/>
          <c:tx>
            <c:strRef>
              <c:f>Summary!$B$6</c:f>
              <c:strCache>
                <c:ptCount val="1"/>
                <c:pt idx="0">
                  <c:v>Done</c:v>
                </c:pt>
              </c:strCache>
            </c:strRef>
          </c:tx>
          <c:invertIfNegative val="0"/>
          <c:cat>
            <c:strRef>
              <c:f>Summary!$C$3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Summary!$C$6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AE-4422-ACFC-F347DA5FD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98095"/>
        <c:axId val="4915151"/>
      </c:barChart>
      <c:catAx>
        <c:axId val="48980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15151"/>
        <c:crosses val="autoZero"/>
        <c:auto val="1"/>
        <c:lblAlgn val="ctr"/>
        <c:lblOffset val="100"/>
        <c:noMultiLvlLbl val="0"/>
      </c:catAx>
      <c:valAx>
        <c:axId val="491515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9809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n>
                  <a:noFill/>
                </a:ln>
              </a:rPr>
              <a:t>Task</a:t>
            </a:r>
            <a:r>
              <a:rPr lang="en-IN" baseline="0">
                <a:ln>
                  <a:noFill/>
                </a:ln>
              </a:rPr>
              <a:t> Percentage</a:t>
            </a:r>
            <a:endParaRPr lang="en-IN">
              <a:ln>
                <a:noFill/>
              </a:ln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Summary!$B$4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Summary!$D$3</c:f>
              <c:strCache>
                <c:ptCount val="1"/>
                <c:pt idx="0">
                  <c:v>Percentage</c:v>
                </c:pt>
              </c:strCache>
            </c:strRef>
          </c:cat>
          <c:val>
            <c:numRef>
              <c:f>Summary!$D$4</c:f>
              <c:numCache>
                <c:formatCode>0.00%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69-4E11-8FA2-35B152355879}"/>
            </c:ext>
          </c:extLst>
        </c:ser>
        <c:ser>
          <c:idx val="1"/>
          <c:order val="1"/>
          <c:tx>
            <c:strRef>
              <c:f>Summary!$B$5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Summary!$D$3</c:f>
              <c:strCache>
                <c:ptCount val="1"/>
                <c:pt idx="0">
                  <c:v>Percentage</c:v>
                </c:pt>
              </c:strCache>
            </c:strRef>
          </c:cat>
          <c:val>
            <c:numRef>
              <c:f>Summary!$D$5</c:f>
              <c:numCache>
                <c:formatCode>0.00%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69-4E11-8FA2-35B152355879}"/>
            </c:ext>
          </c:extLst>
        </c:ser>
        <c:ser>
          <c:idx val="2"/>
          <c:order val="2"/>
          <c:tx>
            <c:strRef>
              <c:f>Summary!$B$6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Summary!$D$3</c:f>
              <c:strCache>
                <c:ptCount val="1"/>
                <c:pt idx="0">
                  <c:v>Percentage</c:v>
                </c:pt>
              </c:strCache>
            </c:strRef>
          </c:cat>
          <c:val>
            <c:numRef>
              <c:f>Summary!$D$6</c:f>
              <c:numCache>
                <c:formatCode>0.00%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69-4E11-8FA2-35B152355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12031"/>
        <c:axId val="14304959"/>
      </c:barChart>
      <c:catAx>
        <c:axId val="1431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4959"/>
        <c:crosses val="autoZero"/>
        <c:auto val="1"/>
        <c:lblAlgn val="ctr"/>
        <c:lblOffset val="100"/>
        <c:noMultiLvlLbl val="0"/>
      </c:catAx>
      <c:valAx>
        <c:axId val="1430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2</xdr:row>
      <xdr:rowOff>9525</xdr:rowOff>
    </xdr:from>
    <xdr:ext cx="5400000" cy="2700000"/>
    <xdr:graphicFrame macro="">
      <xdr:nvGraphicFramePr>
        <xdr:cNvPr id="2" name="Chart 1" descr="Task Status Count Summary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twoCellAnchor>
    <xdr:from>
      <xdr:col>14</xdr:col>
      <xdr:colOff>104775</xdr:colOff>
      <xdr:row>2</xdr:row>
      <xdr:rowOff>14287</xdr:rowOff>
    </xdr:from>
    <xdr:to>
      <xdr:col>21</xdr:col>
      <xdr:colOff>409575</xdr:colOff>
      <xdr:row>16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76D3BA-C783-1205-6E7E-FA567EC72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DAF3B7-D2B1-40A0-9171-B2CFD74D6E72}" name="Table1" displayName="Table1" ref="A1:I33" totalsRowCount="1" headerRowDxfId="33" dataDxfId="32" totalsRowDxfId="30" tableBorderDxfId="31" headerRowCellStyle="RowLevel_1">
  <autoFilter ref="A1:I32" xr:uid="{D2DAF3B7-D2B1-40A0-9171-B2CFD74D6E72}"/>
  <tableColumns count="9">
    <tableColumn id="9" xr3:uid="{0599B152-5EEB-42F9-AF35-ECC9444EC00C}" name="ID" dataDxfId="20" totalsRowDxfId="8"/>
    <tableColumn id="1" xr3:uid="{D5980DE4-5D9B-49B9-9C85-B03CE4D76B81}" name="Task Name" totalsRowLabel="Total" dataDxfId="19" totalsRowDxfId="7"/>
    <tableColumn id="2" xr3:uid="{13630350-EEAB-4E95-8BB2-E1B61D124BA7}" name="Task Type" dataDxfId="18" totalsRowDxfId="6"/>
    <tableColumn id="3" xr3:uid="{AD23C204-22E5-4588-9442-3AEE71102C10}" name="Status" dataDxfId="17" totalsRowDxfId="5"/>
    <tableColumn id="4" xr3:uid="{4795C19E-A11C-4415-BBFE-14CC3858A7C0}" name="Start Date" dataDxfId="16" totalsRowDxfId="4"/>
    <tableColumn id="5" xr3:uid="{338A1F86-ABE4-415C-B919-C05D42231DD8}" name="Due Date" dataDxfId="15" totalsRowDxfId="3"/>
    <tableColumn id="6" xr3:uid="{CF9FE1C1-4823-4ACF-BB7D-5B6780A26184}" name="Estimated Time" totalsRowFunction="sum" dataDxfId="14" totalsRowDxfId="2"/>
    <tableColumn id="7" xr3:uid="{75DC1165-8C0E-4C50-BD9D-2B38D5077814}" name="Time Spent" totalsRowFunction="sum" dataDxfId="13" totalsRowDxfId="1"/>
    <tableColumn id="8" xr3:uid="{55FA39B8-4408-4346-92F4-AD03590B5514}" name="% Completion" totalsRowFunction="custom" dataDxfId="12" totalsRowDxfId="0">
      <calculatedColumnFormula>Table1[[#This Row],[Time Spent]]/Table1[[#This Row],[Estimated Time]]</calculatedColumnFormula>
      <totalsRowFormula>Table1[[#Totals],[Time Spent]]/Table1[[#Totals],[Estimated Time]]</totalsRow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B7311E-B549-47AB-8967-D74AB76D2A47}" name="Table2" displayName="Table2" ref="B3:D7" totalsRowCount="1" headerRowDxfId="29" dataDxfId="28" totalsRowDxfId="27">
  <autoFilter ref="B3:D6" xr:uid="{31B7311E-B549-47AB-8967-D74AB76D2A47}"/>
  <tableColumns count="3">
    <tableColumn id="1" xr3:uid="{BBD1AF37-EE0B-4388-A00F-54A41AFDFE81}" name="Status" totalsRowLabel="Total" dataDxfId="26" totalsRowDxfId="25"/>
    <tableColumn id="2" xr3:uid="{A27F23A1-6614-42AC-8E22-90D180A8427B}" name="Count" totalsRowFunction="sum" dataDxfId="24" totalsRowDxfId="23"/>
    <tableColumn id="5" xr3:uid="{CD1133F0-5385-41FA-9AEC-49B6FCDCDF5D}" name="Percentage" dataDxfId="22" totalsRowDxfId="21">
      <calculatedColumnFormula>Table2[[#This Row],[Count]]/Table2[[#Totals],[Count]]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 summaryBelow="0"/>
  </sheetPr>
  <dimension ref="A1:I33"/>
  <sheetViews>
    <sheetView tabSelected="1" zoomScaleNormal="100" workbookViewId="0">
      <selection activeCell="A6" sqref="A6"/>
    </sheetView>
  </sheetViews>
  <sheetFormatPr defaultRowHeight="15.75" outlineLevelRow="1" x14ac:dyDescent="0.25"/>
  <cols>
    <col min="1" max="1" width="9.140625" style="3" bestFit="1" customWidth="1"/>
    <col min="2" max="2" width="69.140625" style="3" bestFit="1" customWidth="1"/>
    <col min="3" max="3" width="21" style="3" bestFit="1" customWidth="1"/>
    <col min="4" max="4" width="14.7109375" style="3" bestFit="1" customWidth="1"/>
    <col min="5" max="5" width="21.42578125" style="3" bestFit="1" customWidth="1"/>
    <col min="6" max="6" width="19.42578125" style="3" bestFit="1" customWidth="1"/>
    <col min="7" max="7" width="30.42578125" style="3" bestFit="1" customWidth="1"/>
    <col min="8" max="8" width="23.140625" style="3" bestFit="1" customWidth="1"/>
    <col min="9" max="9" width="28.140625" bestFit="1" customWidth="1"/>
  </cols>
  <sheetData>
    <row r="1" spans="1:9" ht="19.5" x14ac:dyDescent="0.25">
      <c r="A1" s="46" t="s">
        <v>47</v>
      </c>
      <c r="B1" s="20" t="s">
        <v>0</v>
      </c>
      <c r="C1" s="38" t="s">
        <v>1</v>
      </c>
      <c r="D1" s="24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</row>
    <row r="2" spans="1:9" s="1" customFormat="1" x14ac:dyDescent="0.25">
      <c r="A2" s="48">
        <v>74543</v>
      </c>
      <c r="B2" s="4" t="s">
        <v>30</v>
      </c>
      <c r="C2" s="8" t="s">
        <v>9</v>
      </c>
      <c r="D2" s="21" t="s">
        <v>28</v>
      </c>
      <c r="E2" s="13">
        <v>45723</v>
      </c>
      <c r="F2" s="13">
        <v>45723</v>
      </c>
      <c r="G2" s="14">
        <f>G3+G4</f>
        <v>2</v>
      </c>
      <c r="H2" s="14">
        <v>2</v>
      </c>
      <c r="I2" s="40">
        <f>Table1[[#This Row],[Time Spent]]/Table1[[#This Row],[Estimated Time]]</f>
        <v>1</v>
      </c>
    </row>
    <row r="3" spans="1:9" outlineLevel="1" x14ac:dyDescent="0.25">
      <c r="A3" s="47">
        <v>63179</v>
      </c>
      <c r="B3" s="5" t="s">
        <v>31</v>
      </c>
      <c r="C3" s="9" t="s">
        <v>11</v>
      </c>
      <c r="D3" s="22" t="s">
        <v>28</v>
      </c>
      <c r="E3" s="15">
        <v>45723</v>
      </c>
      <c r="F3" s="15">
        <v>45723</v>
      </c>
      <c r="G3" s="16">
        <v>1</v>
      </c>
      <c r="H3" s="16">
        <v>1</v>
      </c>
      <c r="I3" s="41">
        <f>Table1[[#This Row],[Time Spent]]/Table1[[#This Row],[Estimated Time]]</f>
        <v>1</v>
      </c>
    </row>
    <row r="4" spans="1:9" outlineLevel="1" x14ac:dyDescent="0.25">
      <c r="A4" s="47">
        <v>16413</v>
      </c>
      <c r="B4" s="5" t="s">
        <v>32</v>
      </c>
      <c r="C4" s="9" t="s">
        <v>11</v>
      </c>
      <c r="D4" s="22" t="s">
        <v>28</v>
      </c>
      <c r="E4" s="15">
        <v>45723</v>
      </c>
      <c r="F4" s="15">
        <v>45723</v>
      </c>
      <c r="G4" s="16">
        <v>1</v>
      </c>
      <c r="H4" s="16">
        <v>1</v>
      </c>
      <c r="I4" s="41">
        <f>Table1[[#This Row],[Time Spent]]/Table1[[#This Row],[Estimated Time]]</f>
        <v>1</v>
      </c>
    </row>
    <row r="5" spans="1:9" s="1" customFormat="1" x14ac:dyDescent="0.25">
      <c r="A5" s="49">
        <v>31673</v>
      </c>
      <c r="B5" s="6" t="s">
        <v>8</v>
      </c>
      <c r="C5" s="10" t="s">
        <v>9</v>
      </c>
      <c r="D5" s="23" t="s">
        <v>27</v>
      </c>
      <c r="E5" s="13">
        <v>45724</v>
      </c>
      <c r="F5" s="13">
        <v>45725</v>
      </c>
      <c r="G5" s="14">
        <f>G6+G7</f>
        <v>6</v>
      </c>
      <c r="H5" s="14">
        <v>0</v>
      </c>
      <c r="I5" s="40">
        <f>Table1[[#This Row],[Time Spent]]/Table1[[#This Row],[Estimated Time]]</f>
        <v>0</v>
      </c>
    </row>
    <row r="6" spans="1:9" outlineLevel="1" x14ac:dyDescent="0.25">
      <c r="A6" s="47">
        <v>47536</v>
      </c>
      <c r="B6" s="5" t="s">
        <v>10</v>
      </c>
      <c r="C6" s="9" t="s">
        <v>11</v>
      </c>
      <c r="D6" s="23" t="s">
        <v>28</v>
      </c>
      <c r="E6" s="15">
        <v>45724</v>
      </c>
      <c r="F6" s="15">
        <v>45725</v>
      </c>
      <c r="G6" s="16">
        <v>2</v>
      </c>
      <c r="H6" s="16">
        <v>2</v>
      </c>
      <c r="I6" s="41">
        <f>Table1[[#This Row],[Time Spent]]/Table1[[#This Row],[Estimated Time]]</f>
        <v>1</v>
      </c>
    </row>
    <row r="7" spans="1:9" outlineLevel="1" x14ac:dyDescent="0.25">
      <c r="A7" s="47">
        <v>20414</v>
      </c>
      <c r="B7" s="5" t="s">
        <v>12</v>
      </c>
      <c r="C7" s="9" t="s">
        <v>11</v>
      </c>
      <c r="D7" s="23" t="s">
        <v>27</v>
      </c>
      <c r="E7" s="15">
        <v>45724</v>
      </c>
      <c r="F7" s="15">
        <v>45725</v>
      </c>
      <c r="G7" s="16">
        <v>4</v>
      </c>
      <c r="H7" s="16">
        <v>2</v>
      </c>
      <c r="I7" s="41">
        <f>Table1[[#This Row],[Time Spent]]/Table1[[#This Row],[Estimated Time]]</f>
        <v>0.5</v>
      </c>
    </row>
    <row r="8" spans="1:9" s="1" customFormat="1" x14ac:dyDescent="0.25">
      <c r="A8" s="49">
        <v>36586</v>
      </c>
      <c r="B8" s="6" t="s">
        <v>13</v>
      </c>
      <c r="C8" s="10" t="s">
        <v>9</v>
      </c>
      <c r="D8" s="23" t="s">
        <v>29</v>
      </c>
      <c r="E8" s="13">
        <v>45725</v>
      </c>
      <c r="F8" s="13">
        <v>45725</v>
      </c>
      <c r="G8" s="14">
        <f>SUM(G9:G10)</f>
        <v>8</v>
      </c>
      <c r="H8" s="14">
        <v>0</v>
      </c>
      <c r="I8" s="40">
        <f>Table1[[#This Row],[Time Spent]]/Table1[[#This Row],[Estimated Time]]</f>
        <v>0</v>
      </c>
    </row>
    <row r="9" spans="1:9" outlineLevel="1" x14ac:dyDescent="0.25">
      <c r="A9" s="47">
        <v>84810</v>
      </c>
      <c r="B9" s="5" t="s">
        <v>14</v>
      </c>
      <c r="C9" s="9" t="s">
        <v>11</v>
      </c>
      <c r="D9" s="23" t="s">
        <v>29</v>
      </c>
      <c r="E9" s="15">
        <v>45725</v>
      </c>
      <c r="F9" s="15">
        <v>45725</v>
      </c>
      <c r="G9" s="16">
        <v>4</v>
      </c>
      <c r="H9" s="17">
        <v>0</v>
      </c>
      <c r="I9" s="41">
        <f>Table1[[#This Row],[Time Spent]]/Table1[[#This Row],[Estimated Time]]</f>
        <v>0</v>
      </c>
    </row>
    <row r="10" spans="1:9" outlineLevel="1" x14ac:dyDescent="0.25">
      <c r="A10" s="47">
        <v>47353</v>
      </c>
      <c r="B10" s="5" t="s">
        <v>15</v>
      </c>
      <c r="C10" s="9" t="s">
        <v>11</v>
      </c>
      <c r="D10" s="23" t="s">
        <v>29</v>
      </c>
      <c r="E10" s="15">
        <v>45725</v>
      </c>
      <c r="F10" s="15">
        <v>45725</v>
      </c>
      <c r="G10" s="16">
        <v>4</v>
      </c>
      <c r="H10" s="17">
        <v>0</v>
      </c>
      <c r="I10" s="41">
        <f>Table1[[#This Row],[Time Spent]]/Table1[[#This Row],[Estimated Time]]</f>
        <v>0</v>
      </c>
    </row>
    <row r="11" spans="1:9" s="1" customFormat="1" x14ac:dyDescent="0.25">
      <c r="A11" s="49">
        <v>67922</v>
      </c>
      <c r="B11" s="6" t="s">
        <v>16</v>
      </c>
      <c r="C11" s="10" t="s">
        <v>9</v>
      </c>
      <c r="D11" s="21" t="s">
        <v>29</v>
      </c>
      <c r="E11" s="13">
        <v>45726</v>
      </c>
      <c r="F11" s="13">
        <v>45727</v>
      </c>
      <c r="G11" s="14">
        <f>SUM(G12:G13)</f>
        <v>8</v>
      </c>
      <c r="H11" s="14">
        <v>0</v>
      </c>
      <c r="I11" s="40">
        <f>Table1[[#This Row],[Time Spent]]/Table1[[#This Row],[Estimated Time]]</f>
        <v>0</v>
      </c>
    </row>
    <row r="12" spans="1:9" outlineLevel="1" x14ac:dyDescent="0.25">
      <c r="A12" s="47">
        <v>16043</v>
      </c>
      <c r="B12" s="5" t="s">
        <v>33</v>
      </c>
      <c r="C12" s="9" t="s">
        <v>11</v>
      </c>
      <c r="D12" s="22" t="s">
        <v>29</v>
      </c>
      <c r="E12" s="15">
        <v>45726</v>
      </c>
      <c r="F12" s="15">
        <v>45727</v>
      </c>
      <c r="G12" s="16">
        <v>2</v>
      </c>
      <c r="H12" s="16">
        <v>0</v>
      </c>
      <c r="I12" s="41">
        <f>Table1[[#This Row],[Time Spent]]/Table1[[#This Row],[Estimated Time]]</f>
        <v>0</v>
      </c>
    </row>
    <row r="13" spans="1:9" outlineLevel="1" x14ac:dyDescent="0.25">
      <c r="A13" s="47">
        <v>91193</v>
      </c>
      <c r="B13" s="5" t="s">
        <v>34</v>
      </c>
      <c r="C13" s="9" t="s">
        <v>11</v>
      </c>
      <c r="D13" s="22" t="s">
        <v>29</v>
      </c>
      <c r="E13" s="15">
        <v>45726</v>
      </c>
      <c r="F13" s="15">
        <v>45727</v>
      </c>
      <c r="G13" s="16">
        <v>6</v>
      </c>
      <c r="H13" s="16">
        <v>0</v>
      </c>
      <c r="I13" s="41">
        <f>Table1[[#This Row],[Time Spent]]/Table1[[#This Row],[Estimated Time]]</f>
        <v>0</v>
      </c>
    </row>
    <row r="14" spans="1:9" s="1" customFormat="1" x14ac:dyDescent="0.25">
      <c r="A14" s="49">
        <v>67737</v>
      </c>
      <c r="B14" s="6" t="s">
        <v>17</v>
      </c>
      <c r="C14" s="10" t="s">
        <v>9</v>
      </c>
      <c r="D14" s="21" t="s">
        <v>29</v>
      </c>
      <c r="E14" s="13">
        <v>45727</v>
      </c>
      <c r="F14" s="13">
        <v>45729</v>
      </c>
      <c r="G14" s="14">
        <f>SUM(G15:G19)</f>
        <v>24</v>
      </c>
      <c r="H14" s="14">
        <v>0</v>
      </c>
      <c r="I14" s="40">
        <f>Table1[[#This Row],[Time Spent]]/Table1[[#This Row],[Estimated Time]]</f>
        <v>0</v>
      </c>
    </row>
    <row r="15" spans="1:9" outlineLevel="1" x14ac:dyDescent="0.25">
      <c r="A15" s="47">
        <v>16224</v>
      </c>
      <c r="B15" s="5" t="s">
        <v>35</v>
      </c>
      <c r="C15" s="9" t="s">
        <v>11</v>
      </c>
      <c r="D15" s="22" t="s">
        <v>29</v>
      </c>
      <c r="E15" s="15">
        <v>45727</v>
      </c>
      <c r="F15" s="15">
        <v>45727</v>
      </c>
      <c r="G15" s="16">
        <v>2</v>
      </c>
      <c r="H15" s="32">
        <v>0</v>
      </c>
      <c r="I15" s="41">
        <f>Table1[[#This Row],[Time Spent]]/Table1[[#This Row],[Estimated Time]]</f>
        <v>0</v>
      </c>
    </row>
    <row r="16" spans="1:9" outlineLevel="1" x14ac:dyDescent="0.25">
      <c r="A16" s="47">
        <v>96271</v>
      </c>
      <c r="B16" s="5" t="s">
        <v>36</v>
      </c>
      <c r="C16" s="9" t="s">
        <v>11</v>
      </c>
      <c r="D16" s="22" t="s">
        <v>29</v>
      </c>
      <c r="E16" s="15">
        <v>45727</v>
      </c>
      <c r="F16" s="15">
        <v>45727</v>
      </c>
      <c r="G16" s="16">
        <v>1</v>
      </c>
      <c r="H16" s="32">
        <v>0</v>
      </c>
      <c r="I16" s="41">
        <f>Table1[[#This Row],[Time Spent]]/Table1[[#This Row],[Estimated Time]]</f>
        <v>0</v>
      </c>
    </row>
    <row r="17" spans="1:9" outlineLevel="1" x14ac:dyDescent="0.25">
      <c r="A17" s="47">
        <v>73376</v>
      </c>
      <c r="B17" s="5" t="s">
        <v>37</v>
      </c>
      <c r="C17" s="9" t="s">
        <v>11</v>
      </c>
      <c r="D17" s="22" t="s">
        <v>29</v>
      </c>
      <c r="E17" s="15">
        <v>45727</v>
      </c>
      <c r="F17" s="15">
        <v>45727</v>
      </c>
      <c r="G17" s="16">
        <v>5</v>
      </c>
      <c r="H17" s="32">
        <v>0</v>
      </c>
      <c r="I17" s="41">
        <f>Table1[[#This Row],[Time Spent]]/Table1[[#This Row],[Estimated Time]]</f>
        <v>0</v>
      </c>
    </row>
    <row r="18" spans="1:9" outlineLevel="1" x14ac:dyDescent="0.25">
      <c r="A18" s="47">
        <v>51169</v>
      </c>
      <c r="B18" s="5" t="s">
        <v>38</v>
      </c>
      <c r="C18" s="9" t="s">
        <v>11</v>
      </c>
      <c r="D18" s="22" t="s">
        <v>29</v>
      </c>
      <c r="E18" s="15">
        <v>45728</v>
      </c>
      <c r="F18" s="15">
        <v>45728</v>
      </c>
      <c r="G18" s="16">
        <v>8</v>
      </c>
      <c r="H18" s="32">
        <v>0</v>
      </c>
      <c r="I18" s="41">
        <f>Table1[[#This Row],[Time Spent]]/Table1[[#This Row],[Estimated Time]]</f>
        <v>0</v>
      </c>
    </row>
    <row r="19" spans="1:9" outlineLevel="1" x14ac:dyDescent="0.25">
      <c r="A19" s="47">
        <v>76036</v>
      </c>
      <c r="B19" s="5" t="s">
        <v>39</v>
      </c>
      <c r="C19" s="9" t="s">
        <v>11</v>
      </c>
      <c r="D19" s="22" t="s">
        <v>29</v>
      </c>
      <c r="E19" s="15">
        <v>45729</v>
      </c>
      <c r="F19" s="15">
        <v>45729</v>
      </c>
      <c r="G19" s="16">
        <v>8</v>
      </c>
      <c r="H19" s="33">
        <v>0</v>
      </c>
      <c r="I19" s="41">
        <f>Table1[[#This Row],[Time Spent]]/Table1[[#This Row],[Estimated Time]]</f>
        <v>0</v>
      </c>
    </row>
    <row r="20" spans="1:9" s="1" customFormat="1" x14ac:dyDescent="0.25">
      <c r="A20" s="49">
        <v>91660</v>
      </c>
      <c r="B20" s="6" t="s">
        <v>18</v>
      </c>
      <c r="C20" s="10" t="s">
        <v>9</v>
      </c>
      <c r="D20" s="21" t="s">
        <v>29</v>
      </c>
      <c r="E20" s="43">
        <v>45730</v>
      </c>
      <c r="F20" s="43">
        <v>45730</v>
      </c>
      <c r="G20" s="19">
        <f>SUM(G21:G22)</f>
        <v>8</v>
      </c>
      <c r="H20" s="19">
        <f>SUM(H21:H22)</f>
        <v>0</v>
      </c>
      <c r="I20" s="44">
        <f>Table1[[#This Row],[Time Spent]]/Table1[[#This Row],[Estimated Time]]</f>
        <v>0</v>
      </c>
    </row>
    <row r="21" spans="1:9" outlineLevel="1" x14ac:dyDescent="0.25">
      <c r="A21" s="47">
        <v>31612</v>
      </c>
      <c r="B21" s="5" t="s">
        <v>41</v>
      </c>
      <c r="C21" s="9" t="s">
        <v>11</v>
      </c>
      <c r="D21" s="37" t="s">
        <v>29</v>
      </c>
      <c r="E21" s="34">
        <v>45730</v>
      </c>
      <c r="F21" s="15">
        <v>45730</v>
      </c>
      <c r="G21" s="16">
        <v>3</v>
      </c>
      <c r="H21" s="16">
        <v>0</v>
      </c>
      <c r="I21" s="41">
        <f>Table1[[#This Row],[Time Spent]]/Table1[[#This Row],[Estimated Time]]</f>
        <v>0</v>
      </c>
    </row>
    <row r="22" spans="1:9" outlineLevel="1" x14ac:dyDescent="0.25">
      <c r="A22" s="47">
        <v>56860</v>
      </c>
      <c r="B22" s="5" t="s">
        <v>42</v>
      </c>
      <c r="C22" s="9" t="s">
        <v>11</v>
      </c>
      <c r="D22" s="37" t="s">
        <v>29</v>
      </c>
      <c r="E22" s="34">
        <v>45730</v>
      </c>
      <c r="F22" s="15">
        <v>45730</v>
      </c>
      <c r="G22" s="16">
        <v>5</v>
      </c>
      <c r="H22" s="16">
        <v>0</v>
      </c>
      <c r="I22" s="41">
        <f>Table1[[#This Row],[Time Spent]]/Table1[[#This Row],[Estimated Time]]</f>
        <v>0</v>
      </c>
    </row>
    <row r="23" spans="1:9" s="1" customFormat="1" x14ac:dyDescent="0.25">
      <c r="A23" s="49">
        <v>10437</v>
      </c>
      <c r="B23" s="6" t="s">
        <v>19</v>
      </c>
      <c r="C23" s="10" t="s">
        <v>9</v>
      </c>
      <c r="D23" s="21" t="s">
        <v>29</v>
      </c>
      <c r="E23" s="13">
        <v>45731</v>
      </c>
      <c r="F23" s="13">
        <v>45731</v>
      </c>
      <c r="G23" s="14">
        <f>SUM(G24)</f>
        <v>8</v>
      </c>
      <c r="H23" s="14">
        <f>SUM(H24)</f>
        <v>0</v>
      </c>
      <c r="I23" s="40">
        <f>Table1[[#This Row],[Time Spent]]/Table1[[#This Row],[Estimated Time]]</f>
        <v>0</v>
      </c>
    </row>
    <row r="24" spans="1:9" outlineLevel="1" x14ac:dyDescent="0.25">
      <c r="A24" s="47">
        <v>21603</v>
      </c>
      <c r="B24" s="5" t="s">
        <v>20</v>
      </c>
      <c r="C24" s="9" t="s">
        <v>11</v>
      </c>
      <c r="D24" s="22" t="s">
        <v>29</v>
      </c>
      <c r="E24" s="15">
        <v>45731</v>
      </c>
      <c r="F24" s="15">
        <v>45731</v>
      </c>
      <c r="G24" s="16">
        <v>8</v>
      </c>
      <c r="H24" s="16">
        <v>0</v>
      </c>
      <c r="I24" s="41">
        <f>Table1[[#This Row],[Time Spent]]/Table1[[#This Row],[Estimated Time]]</f>
        <v>0</v>
      </c>
    </row>
    <row r="25" spans="1:9" s="1" customFormat="1" x14ac:dyDescent="0.25">
      <c r="A25" s="49">
        <v>52373</v>
      </c>
      <c r="B25" s="6" t="s">
        <v>21</v>
      </c>
      <c r="C25" s="10" t="s">
        <v>9</v>
      </c>
      <c r="D25" s="21" t="s">
        <v>29</v>
      </c>
      <c r="E25" s="43">
        <v>45732</v>
      </c>
      <c r="F25" s="43">
        <v>45733</v>
      </c>
      <c r="G25" s="19">
        <f>SUM(G26:G27)</f>
        <v>16</v>
      </c>
      <c r="H25" s="19">
        <f>SUM(H26:H27)</f>
        <v>0</v>
      </c>
      <c r="I25" s="44">
        <f>Table1[[#This Row],[Time Spent]]/Table1[[#This Row],[Estimated Time]]</f>
        <v>0</v>
      </c>
    </row>
    <row r="26" spans="1:9" outlineLevel="1" x14ac:dyDescent="0.25">
      <c r="A26" s="47">
        <v>18933</v>
      </c>
      <c r="B26" s="5" t="s">
        <v>43</v>
      </c>
      <c r="C26" s="9" t="s">
        <v>11</v>
      </c>
      <c r="D26" s="37" t="s">
        <v>29</v>
      </c>
      <c r="E26" s="34">
        <v>45732</v>
      </c>
      <c r="F26" s="15">
        <v>45732</v>
      </c>
      <c r="G26" s="16">
        <v>4</v>
      </c>
      <c r="H26" s="16">
        <v>0</v>
      </c>
      <c r="I26" s="41">
        <f>Table1[[#This Row],[Time Spent]]/Table1[[#This Row],[Estimated Time]]</f>
        <v>0</v>
      </c>
    </row>
    <row r="27" spans="1:9" outlineLevel="1" x14ac:dyDescent="0.25">
      <c r="A27" s="47">
        <v>33513</v>
      </c>
      <c r="B27" s="5" t="s">
        <v>44</v>
      </c>
      <c r="C27" s="9" t="s">
        <v>11</v>
      </c>
      <c r="D27" s="37" t="s">
        <v>29</v>
      </c>
      <c r="E27" s="34">
        <v>45732</v>
      </c>
      <c r="F27" s="15">
        <v>45733</v>
      </c>
      <c r="G27" s="16">
        <v>12</v>
      </c>
      <c r="H27" s="16">
        <v>0</v>
      </c>
      <c r="I27" s="41">
        <f>Table1[[#This Row],[Time Spent]]/Table1[[#This Row],[Estimated Time]]</f>
        <v>0</v>
      </c>
    </row>
    <row r="28" spans="1:9" s="1" customFormat="1" x14ac:dyDescent="0.25">
      <c r="A28" s="49">
        <v>66132</v>
      </c>
      <c r="B28" s="7" t="s">
        <v>22</v>
      </c>
      <c r="C28" s="11" t="s">
        <v>9</v>
      </c>
      <c r="D28" s="21" t="s">
        <v>29</v>
      </c>
      <c r="E28" s="13">
        <v>45734</v>
      </c>
      <c r="F28" s="13">
        <v>45736</v>
      </c>
      <c r="G28" s="14">
        <f>SUM(G29:G31)</f>
        <v>24</v>
      </c>
      <c r="H28" s="14">
        <f>SUM(H29:H31)</f>
        <v>0</v>
      </c>
      <c r="I28" s="40">
        <f>Table1[[#This Row],[Time Spent]]/Table1[[#This Row],[Estimated Time]]</f>
        <v>0</v>
      </c>
    </row>
    <row r="29" spans="1:9" outlineLevel="1" x14ac:dyDescent="0.25">
      <c r="A29" s="47">
        <v>16670</v>
      </c>
      <c r="B29" s="5" t="s">
        <v>23</v>
      </c>
      <c r="C29" s="9" t="s">
        <v>11</v>
      </c>
      <c r="D29" s="22" t="s">
        <v>29</v>
      </c>
      <c r="E29" s="15">
        <v>45734</v>
      </c>
      <c r="F29" s="15">
        <v>45734</v>
      </c>
      <c r="G29" s="16">
        <v>8</v>
      </c>
      <c r="H29" s="16">
        <v>0</v>
      </c>
      <c r="I29" s="41">
        <f>Table1[[#This Row],[Time Spent]]/Table1[[#This Row],[Estimated Time]]</f>
        <v>0</v>
      </c>
    </row>
    <row r="30" spans="1:9" outlineLevel="1" x14ac:dyDescent="0.25">
      <c r="A30" s="47">
        <v>51316</v>
      </c>
      <c r="B30" s="5" t="s">
        <v>24</v>
      </c>
      <c r="C30" s="9" t="s">
        <v>11</v>
      </c>
      <c r="D30" s="22" t="s">
        <v>29</v>
      </c>
      <c r="E30" s="15">
        <v>45735</v>
      </c>
      <c r="F30" s="15">
        <v>45735</v>
      </c>
      <c r="G30" s="16">
        <v>8</v>
      </c>
      <c r="H30" s="16">
        <v>0</v>
      </c>
      <c r="I30" s="41">
        <f>Table1[[#This Row],[Time Spent]]/Table1[[#This Row],[Estimated Time]]</f>
        <v>0</v>
      </c>
    </row>
    <row r="31" spans="1:9" outlineLevel="1" x14ac:dyDescent="0.25">
      <c r="A31" s="47">
        <v>67004</v>
      </c>
      <c r="B31" s="5" t="s">
        <v>25</v>
      </c>
      <c r="C31" s="9" t="s">
        <v>11</v>
      </c>
      <c r="D31" s="22" t="s">
        <v>29</v>
      </c>
      <c r="E31" s="15">
        <v>45736</v>
      </c>
      <c r="F31" s="15">
        <v>45736</v>
      </c>
      <c r="G31" s="16">
        <v>8</v>
      </c>
      <c r="H31" s="16">
        <v>0</v>
      </c>
      <c r="I31" s="41">
        <f>Table1[[#This Row],[Time Spent]]/Table1[[#This Row],[Estimated Time]]</f>
        <v>0</v>
      </c>
    </row>
    <row r="32" spans="1:9" x14ac:dyDescent="0.25">
      <c r="A32" s="50">
        <v>17674</v>
      </c>
      <c r="B32" s="35" t="s">
        <v>45</v>
      </c>
      <c r="C32" s="12" t="s">
        <v>9</v>
      </c>
      <c r="D32" s="36" t="s">
        <v>29</v>
      </c>
      <c r="E32" s="31">
        <v>45737</v>
      </c>
      <c r="F32" s="31">
        <v>45738</v>
      </c>
      <c r="G32" s="18">
        <v>16</v>
      </c>
      <c r="H32" s="19">
        <v>0</v>
      </c>
      <c r="I32" s="42">
        <f>Table1[[#This Row],[Time Spent]]/Table1[[#This Row],[Estimated Time]]</f>
        <v>0</v>
      </c>
    </row>
    <row r="33" spans="1:9" x14ac:dyDescent="0.25">
      <c r="A33" s="29"/>
      <c r="B33" s="26" t="s">
        <v>40</v>
      </c>
      <c r="C33" s="39"/>
      <c r="D33" s="27"/>
      <c r="E33" s="28"/>
      <c r="F33" s="29"/>
      <c r="G33" s="29">
        <f>SUBTOTAL(109,Table1[Estimated Time])</f>
        <v>224</v>
      </c>
      <c r="H33" s="29">
        <f>SUBTOTAL(109,Table1[Time Spent])</f>
        <v>8</v>
      </c>
      <c r="I33" s="30">
        <f>Table1[[#Totals],[Time Spent]]/Table1[[#Totals],[Estimated Time]]</f>
        <v>3.5714285714285712E-2</v>
      </c>
    </row>
  </sheetData>
  <conditionalFormatting sqref="D2:D32">
    <cfRule type="containsText" dxfId="11" priority="1" operator="containsText" text="Done">
      <formula>NOT(ISERROR(SEARCH("Done",D2)))</formula>
    </cfRule>
    <cfRule type="containsText" dxfId="10" priority="2" operator="containsText" text="In Progress">
      <formula>NOT(ISERROR(SEARCH("In Progress",D2)))</formula>
    </cfRule>
    <cfRule type="containsText" dxfId="9" priority="3" operator="containsText" text="New">
      <formula>NOT(ISERROR(SEARCH("New",D2)))</formula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AE25AA-8CF3-41B0-855B-8378A9A7568D}">
          <x14:formula1>
            <xm:f>Summary!$B$4:$B$6</xm:f>
          </x14:formula1>
          <xm:sqref>D2:D32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7"/>
  <sheetViews>
    <sheetView workbookViewId="0">
      <selection activeCell="C9" sqref="C9"/>
    </sheetView>
  </sheetViews>
  <sheetFormatPr defaultRowHeight="15" x14ac:dyDescent="0.25"/>
  <cols>
    <col min="2" max="2" width="14.7109375" bestFit="1" customWidth="1"/>
    <col min="3" max="3" width="13.28515625" bestFit="1" customWidth="1"/>
    <col min="4" max="4" width="20.5703125" bestFit="1" customWidth="1"/>
  </cols>
  <sheetData>
    <row r="3" spans="2:4" ht="15.75" x14ac:dyDescent="0.25">
      <c r="B3" s="2" t="s">
        <v>2</v>
      </c>
      <c r="C3" s="25" t="s">
        <v>26</v>
      </c>
      <c r="D3" s="25" t="s">
        <v>46</v>
      </c>
    </row>
    <row r="4" spans="2:4" ht="15.75" x14ac:dyDescent="0.25">
      <c r="B4" s="2" t="s">
        <v>29</v>
      </c>
      <c r="C4" s="25">
        <f>COUNTIF('Task Tracker'!C2:C115, "New")</f>
        <v>0</v>
      </c>
      <c r="D4" s="45" t="e">
        <f>Table2[[#This Row],[Count]]/Table2[[#Totals],[Count]]</f>
        <v>#DIV/0!</v>
      </c>
    </row>
    <row r="5" spans="2:4" ht="15.75" x14ac:dyDescent="0.25">
      <c r="B5" s="2" t="s">
        <v>27</v>
      </c>
      <c r="C5" s="25">
        <f>COUNTIF('Task Tracker'!C2:C115, "In Progress")</f>
        <v>0</v>
      </c>
      <c r="D5" s="45" t="e">
        <f>Table2[[#This Row],[Count]]/Table2[[#Totals],[Count]]</f>
        <v>#DIV/0!</v>
      </c>
    </row>
    <row r="6" spans="2:4" ht="15.75" x14ac:dyDescent="0.25">
      <c r="B6" s="2" t="s">
        <v>28</v>
      </c>
      <c r="C6" s="25">
        <f>COUNTIF('Task Tracker'!C2:C115, "Done")</f>
        <v>0</v>
      </c>
      <c r="D6" s="45" t="e">
        <f>Table2[[#This Row],[Count]]/Table2[[#Totals],[Count]]</f>
        <v>#DIV/0!</v>
      </c>
    </row>
    <row r="7" spans="2:4" ht="15.75" x14ac:dyDescent="0.25">
      <c r="B7" s="2" t="s">
        <v>40</v>
      </c>
      <c r="C7" s="25">
        <f>SUBTOTAL(109,Table2[Count])</f>
        <v>0</v>
      </c>
      <c r="D7" s="2"/>
    </row>
  </sheetData>
  <phoneticPr fontId="6" type="noConversion"/>
  <pageMargins left="0.75" right="0.75" top="1" bottom="1" header="0.5" footer="0.5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2DD89B-79C3-4DC9-8BF8-1454F29FE9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Tracker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Shettigar</cp:lastModifiedBy>
  <dcterms:created xsi:type="dcterms:W3CDTF">2025-03-07T15:39:08Z</dcterms:created>
  <dcterms:modified xsi:type="dcterms:W3CDTF">2025-03-08T21:15:22Z</dcterms:modified>
</cp:coreProperties>
</file>